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Нэгтгэл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2" l="1"/>
  <c r="O32" i="2"/>
  <c r="O23" i="2"/>
  <c r="O22" i="2"/>
  <c r="O21" i="2"/>
  <c r="D81" i="2" l="1"/>
  <c r="C81" i="2"/>
  <c r="C8" i="2"/>
  <c r="B8" i="2"/>
  <c r="C9" i="2"/>
  <c r="N82" i="2"/>
  <c r="B84" i="2"/>
  <c r="N8" i="2"/>
  <c r="B83" i="2"/>
  <c r="M82" i="2"/>
  <c r="L82" i="2"/>
  <c r="K82" i="2"/>
  <c r="J82" i="2"/>
  <c r="I82" i="2"/>
  <c r="H82" i="2"/>
  <c r="G82" i="2"/>
  <c r="F82" i="2"/>
  <c r="E82" i="2"/>
  <c r="D82" i="2"/>
  <c r="C82" i="2"/>
  <c r="N81" i="2"/>
  <c r="M81" i="2"/>
  <c r="L81" i="2"/>
  <c r="K81" i="2"/>
  <c r="J81" i="2"/>
  <c r="I81" i="2"/>
  <c r="H81" i="2"/>
  <c r="G81" i="2"/>
  <c r="F81" i="2"/>
  <c r="E81" i="2"/>
  <c r="B82" i="2" l="1"/>
  <c r="B9" i="2"/>
  <c r="D9" i="2"/>
  <c r="B21" i="2"/>
  <c r="I9" i="2"/>
  <c r="H9" i="2"/>
  <c r="D25" i="2"/>
  <c r="B15" i="2"/>
  <c r="B59" i="2"/>
  <c r="B49" i="2" l="1"/>
  <c r="B69" i="2" l="1"/>
  <c r="B68" i="2"/>
  <c r="B58" i="2"/>
  <c r="B30" i="2"/>
  <c r="B29" i="2"/>
  <c r="B28" i="2"/>
  <c r="B27" i="2"/>
  <c r="C26" i="2" l="1"/>
  <c r="C64" i="2"/>
  <c r="C63" i="2" s="1"/>
  <c r="D64" i="2"/>
  <c r="D63" i="2" s="1"/>
  <c r="E64" i="2"/>
  <c r="E63" i="2" s="1"/>
  <c r="F64" i="2"/>
  <c r="F63" i="2" s="1"/>
  <c r="G64" i="2"/>
  <c r="G63" i="2" s="1"/>
  <c r="H64" i="2"/>
  <c r="H63" i="2" s="1"/>
  <c r="I64" i="2"/>
  <c r="I63" i="2" s="1"/>
  <c r="J64" i="2"/>
  <c r="J63" i="2" s="1"/>
  <c r="K64" i="2"/>
  <c r="K63" i="2" s="1"/>
  <c r="L64" i="2"/>
  <c r="L63" i="2" s="1"/>
  <c r="M64" i="2"/>
  <c r="M63" i="2" s="1"/>
  <c r="N64" i="2"/>
  <c r="N63" i="2" s="1"/>
  <c r="C57" i="2"/>
  <c r="D57" i="2"/>
  <c r="E57" i="2"/>
  <c r="F57" i="2"/>
  <c r="G57" i="2"/>
  <c r="H57" i="2"/>
  <c r="I57" i="2"/>
  <c r="J57" i="2"/>
  <c r="K57" i="2"/>
  <c r="L57" i="2"/>
  <c r="M57" i="2"/>
  <c r="N57" i="2"/>
  <c r="C47" i="2"/>
  <c r="D47" i="2"/>
  <c r="E47" i="2"/>
  <c r="F47" i="2"/>
  <c r="G47" i="2"/>
  <c r="H47" i="2"/>
  <c r="I47" i="2"/>
  <c r="J47" i="2"/>
  <c r="K47" i="2"/>
  <c r="L47" i="2"/>
  <c r="M47" i="2"/>
  <c r="N47" i="2"/>
  <c r="D26" i="2"/>
  <c r="E26" i="2"/>
  <c r="F26" i="2"/>
  <c r="G26" i="2"/>
  <c r="H26" i="2"/>
  <c r="I26" i="2"/>
  <c r="J26" i="2"/>
  <c r="K26" i="2"/>
  <c r="L26" i="2"/>
  <c r="M26" i="2"/>
  <c r="N26" i="2"/>
  <c r="E9" i="2"/>
  <c r="N9" i="2"/>
  <c r="F9" i="2" l="1"/>
  <c r="E15" i="2" l="1"/>
  <c r="E8" i="2" s="1"/>
  <c r="E7" i="2" s="1"/>
  <c r="E6" i="2" s="1"/>
  <c r="E80" i="2" s="1"/>
  <c r="E77" i="2" s="1"/>
  <c r="C15" i="2"/>
  <c r="C7" i="2" s="1"/>
  <c r="C6" i="2" s="1"/>
  <c r="B81" i="2" s="1"/>
  <c r="D15" i="2"/>
  <c r="N15" i="2"/>
  <c r="N7" i="2" s="1"/>
  <c r="N6" i="2" s="1"/>
  <c r="G9" i="2"/>
  <c r="D8" i="2" l="1"/>
  <c r="D7" i="2" s="1"/>
  <c r="D6" i="2" s="1"/>
  <c r="D80" i="2" s="1"/>
  <c r="D77" i="2" s="1"/>
  <c r="N80" i="2"/>
  <c r="N77" i="2" s="1"/>
  <c r="F15" i="2"/>
  <c r="F8" i="2" s="1"/>
  <c r="F7" i="2" s="1"/>
  <c r="F6" i="2" s="1"/>
  <c r="C80" i="2" l="1"/>
  <c r="C77" i="2" s="1"/>
  <c r="F80" i="2"/>
  <c r="F77" i="2" s="1"/>
  <c r="G15" i="2"/>
  <c r="G8" i="2" s="1"/>
  <c r="G7" i="2" s="1"/>
  <c r="G6" i="2" s="1"/>
  <c r="G80" i="2" l="1"/>
  <c r="G77" i="2" s="1"/>
  <c r="H15" i="2"/>
  <c r="J9" i="2"/>
  <c r="H8" i="2" l="1"/>
  <c r="H7" i="2" s="1"/>
  <c r="H6" i="2" s="1"/>
  <c r="I15" i="2"/>
  <c r="K9" i="2"/>
  <c r="I8" i="2" l="1"/>
  <c r="I7" i="2" s="1"/>
  <c r="I6" i="2" s="1"/>
  <c r="I80" i="2" s="1"/>
  <c r="I77" i="2" s="1"/>
  <c r="H80" i="2"/>
  <c r="H77" i="2" s="1"/>
  <c r="J15" i="2"/>
  <c r="J8" i="2" s="1"/>
  <c r="J7" i="2" s="1"/>
  <c r="J6" i="2" s="1"/>
  <c r="L9" i="2"/>
  <c r="M9" i="2"/>
  <c r="J80" i="2" l="1"/>
  <c r="J77" i="2" s="1"/>
  <c r="K15" i="2"/>
  <c r="K8" i="2" s="1"/>
  <c r="K7" i="2" s="1"/>
  <c r="K6" i="2" s="1"/>
  <c r="K80" i="2" s="1"/>
  <c r="K77" i="2" s="1"/>
  <c r="M15" i="2" l="1"/>
  <c r="M8" i="2" s="1"/>
  <c r="M7" i="2" s="1"/>
  <c r="M6" i="2" s="1"/>
  <c r="M80" i="2" s="1"/>
  <c r="M77" i="2" s="1"/>
  <c r="L15" i="2"/>
  <c r="L8" i="2" s="1"/>
  <c r="L7" i="2" s="1"/>
  <c r="L6" i="2" s="1"/>
  <c r="L80" i="2" s="1"/>
  <c r="L77" i="2" s="1"/>
  <c r="B64" i="2"/>
  <c r="B63" i="2" s="1"/>
  <c r="B57" i="2"/>
  <c r="B47" i="2"/>
  <c r="B43" i="2"/>
  <c r="B38" i="2"/>
  <c r="B34" i="2"/>
  <c r="B26" i="2"/>
  <c r="B80" i="2" l="1"/>
  <c r="B77" i="2" s="1"/>
  <c r="B7" i="2" l="1"/>
  <c r="B6" i="2" s="1"/>
</calcChain>
</file>

<file path=xl/sharedStrings.xml><?xml version="1.0" encoding="utf-8"?>
<sst xmlns="http://schemas.openxmlformats.org/spreadsheetml/2006/main" count="101" uniqueCount="101">
  <si>
    <t>Үзүүлэлт</t>
  </si>
  <si>
    <t xml:space="preserve">                     НИЙТ ЗАРЛАГА ба ЦЭВЭР ЗЭЭЛИЙН ДЇН</t>
  </si>
  <si>
    <t xml:space="preserve">                          УРСГАЛ ЗАРДАЛ</t>
  </si>
  <si>
    <t xml:space="preserve">                               БАРАА, ЇЙЛЧИЛГЭЭНИЙ ЗАРДАЛ</t>
  </si>
  <si>
    <t xml:space="preserve">                                    Цалин, хєлс болон нэмэгдэл урамшил</t>
  </si>
  <si>
    <t xml:space="preserve">                                              Їндсэн цалин</t>
  </si>
  <si>
    <t xml:space="preserve">                                              Нэмэгдэл</t>
  </si>
  <si>
    <t xml:space="preserve">                                              Унаа хоолны Хєнгєлєлт</t>
  </si>
  <si>
    <t xml:space="preserve">                                              Урамшуулал</t>
  </si>
  <si>
    <t xml:space="preserve">                                              Гэрээт ажлын цалин</t>
  </si>
  <si>
    <t xml:space="preserve">                                    Ажил олгогчоос нийгмийн даатгалд тєлєх шимтгэл</t>
  </si>
  <si>
    <t xml:space="preserve">                                              Тэтгэврийн даатгал</t>
  </si>
  <si>
    <t xml:space="preserve">                                              Тэтгэмжийн даатгал</t>
  </si>
  <si>
    <t xml:space="preserve">                                              ЇОМШ-ний даатгал</t>
  </si>
  <si>
    <t xml:space="preserve">                                              Ажилгїйдлийн даатгал</t>
  </si>
  <si>
    <t xml:space="preserve">                                              Эрїїл мэндийн даатгал</t>
  </si>
  <si>
    <t xml:space="preserve">                                    Байр ашиглалттай холбоотой тогтмол зардал</t>
  </si>
  <si>
    <t xml:space="preserve">                                              Гэрэл, цахилгаан</t>
  </si>
  <si>
    <t xml:space="preserve">                                              Тїлш, халаалт</t>
  </si>
  <si>
    <t xml:space="preserve">                                              Цэвэр, бохир ус</t>
  </si>
  <si>
    <t xml:space="preserve">                                              Байрны тїрээс</t>
  </si>
  <si>
    <t xml:space="preserve">                                    Хангамж, бараа материалын зардал</t>
  </si>
  <si>
    <t xml:space="preserve">                                              Бичиг хэрэг</t>
  </si>
  <si>
    <t xml:space="preserve">                                              Тээвэр, шатахуун</t>
  </si>
  <si>
    <t xml:space="preserve">                                              Тээвэр шатахуун</t>
  </si>
  <si>
    <t xml:space="preserve">                                              Шуудан, холбоо, интернэтийн тєлбєр</t>
  </si>
  <si>
    <t xml:space="preserve">                                              Ном, хэвлэл</t>
  </si>
  <si>
    <t xml:space="preserve">                                              Хог хаягдал зайлуулах, хортон мэрэгчдийн устгал, ариутгал</t>
  </si>
  <si>
    <t xml:space="preserve">                                              Бага їнэтэй, тїргэн элэгдэх, ахуйн эд зїйлс</t>
  </si>
  <si>
    <t xml:space="preserve">                                    Нормативт зардал</t>
  </si>
  <si>
    <t xml:space="preserve">                                              Эм, бэлдмэл, эмнэлгийн хэрэгсэл</t>
  </si>
  <si>
    <t xml:space="preserve">                                              Хоол, хїнс</t>
  </si>
  <si>
    <t xml:space="preserve">                                              Нормын хувцас, зєєлєн эдлэл</t>
  </si>
  <si>
    <t xml:space="preserve">                                    Эд хогшил, урсгал засварын зардал</t>
  </si>
  <si>
    <t xml:space="preserve">                                              Багаж, техник, хэрэгсэл</t>
  </si>
  <si>
    <t xml:space="preserve">                                              Тавилга</t>
  </si>
  <si>
    <t xml:space="preserve">                                              Хєдєлмєр хамгааллын хэрэглэл</t>
  </si>
  <si>
    <t xml:space="preserve">                                              Урсгал засвар</t>
  </si>
  <si>
    <t xml:space="preserve">                                    Томилолт, зочны зардал</t>
  </si>
  <si>
    <t xml:space="preserve">                                              Гадаад албан томилолт</t>
  </si>
  <si>
    <t xml:space="preserve">                                              Дотоод албан томилолт</t>
  </si>
  <si>
    <t xml:space="preserve">                                              Зочин тєлєєлєгч хїлээн авах</t>
  </si>
  <si>
    <t xml:space="preserve">                                    Бусдаар гїйцэтгїїлсэн ажил, їйлчилгээний тєлбєр, хураамж</t>
  </si>
  <si>
    <t xml:space="preserve">                                              Бусдаар гїйцэтгїїлсэн ажил, їйлчилгээний тєлбєр, хураамж</t>
  </si>
  <si>
    <t xml:space="preserve">                                              Даатгалын їйлчилгээ</t>
  </si>
  <si>
    <t xml:space="preserve">                                              Тээврийн хэрэгслийн татвар</t>
  </si>
  <si>
    <t xml:space="preserve">                                              Тээврийн хэрэгслийн оношлогоо</t>
  </si>
  <si>
    <t xml:space="preserve">                                              Мэдээллийн технологийн їйлчилгээ</t>
  </si>
  <si>
    <t xml:space="preserve">                                              Газрын тєлбєр</t>
  </si>
  <si>
    <t xml:space="preserve">                                              Банк, санхїїгийн байгууллагын їйлчилгээний хураамж</t>
  </si>
  <si>
    <t xml:space="preserve">                                              Улсын мэдээллийн маягт хэвлэх, бэлтгэх</t>
  </si>
  <si>
    <t xml:space="preserve">                                    Бараа їйлчилгээний бусад зардал</t>
  </si>
  <si>
    <t xml:space="preserve">                                              Бараа їйлчилгээний бусад зардал</t>
  </si>
  <si>
    <t xml:space="preserve">                                              Хичээл їйлдвэрлэлийн дадлага хийх</t>
  </si>
  <si>
    <t xml:space="preserve">                               ТАТААС</t>
  </si>
  <si>
    <t xml:space="preserve">                                    Тєрийн ємчит байгууллагад олгох татаас</t>
  </si>
  <si>
    <t xml:space="preserve">                                              Тєрийн ємчит байгууллагад олгох татаас</t>
  </si>
  <si>
    <t xml:space="preserve">                               УРСГАЛ ШИЛЖЇЇЛЭГ</t>
  </si>
  <si>
    <t xml:space="preserve">                                    Бусад урсгал шилжїїлэг</t>
  </si>
  <si>
    <t xml:space="preserve">                                              Нийгмийн халамжийн тэтгэвэр, тэтгэмж</t>
  </si>
  <si>
    <t xml:space="preserve">                                              Бусад Ажил олгогчоос олгох бусад тэтгэмж, урамшуулал</t>
  </si>
  <si>
    <t xml:space="preserve">                                              Тєрєєс иргэдэд олгох тэтгэмж, урамшуулал</t>
  </si>
  <si>
    <t xml:space="preserve">                                              Тэтгэвэрт гарахад олгох нэг удаагийн мєнгєн тэтгэмж</t>
  </si>
  <si>
    <t xml:space="preserve">                                              Нэг удаагийн тэтгэмж, шагнал урамшуулал</t>
  </si>
  <si>
    <t xml:space="preserve">                          ХЄРЄНГИЙН ЗАРДАЛ</t>
  </si>
  <si>
    <t xml:space="preserve">                                              Барилга байгууламж</t>
  </si>
  <si>
    <t xml:space="preserve">                                              Их засвар</t>
  </si>
  <si>
    <t xml:space="preserve">                                              Тоног тєхєєрємж</t>
  </si>
  <si>
    <t xml:space="preserve">                          ЭPГЭЖ ТЄЛЄГДЄХ ТЄЛБЄРИЙГ ХАССАН ЦЭВЭР ЗЭЭЛ</t>
  </si>
  <si>
    <t xml:space="preserve">                               Гадаадын тєслийн зээлээс санхїїжих :</t>
  </si>
  <si>
    <t xml:space="preserve">                                              Гадаадын тєслийн зээлээс санхїїжих :</t>
  </si>
  <si>
    <t xml:space="preserve">                     ЗАРДЛЫГ САНХЇЇЖЇЇЛЭХ ЭХ ЇЇСВЭР</t>
  </si>
  <si>
    <t xml:space="preserve">                          Улсын тєсвєєс санхїїжих</t>
  </si>
  <si>
    <t xml:space="preserve">                                              Тусгай зориулалтын шилжїїлгээс санхїїжих</t>
  </si>
  <si>
    <t xml:space="preserve">                          Орон нутгийн тєсвєєс санхїїжих</t>
  </si>
  <si>
    <t xml:space="preserve">                                              Орон нутгийн тєсвєєс</t>
  </si>
  <si>
    <t>Хөтөлбөр /Хөдөлмөр эрхлэлтийн бодлого удирдлага/ 72104 80101</t>
  </si>
  <si>
    <t>1 сар</t>
  </si>
  <si>
    <t>2 сар</t>
  </si>
  <si>
    <t>3 сар</t>
  </si>
  <si>
    <t>4 сар</t>
  </si>
  <si>
    <t>5 сар</t>
  </si>
  <si>
    <t>6 сар</t>
  </si>
  <si>
    <t>7 сар</t>
  </si>
  <si>
    <t>8 сар</t>
  </si>
  <si>
    <t>9 сар</t>
  </si>
  <si>
    <t>10 сар</t>
  </si>
  <si>
    <t>11 сар</t>
  </si>
  <si>
    <t>12 сар</t>
  </si>
  <si>
    <t xml:space="preserve">                                 Улсын мэдээллийн маягт хэвлэх, бэлтгэх</t>
  </si>
  <si>
    <t>Дарга                                             Д.Батсүх</t>
  </si>
  <si>
    <t>Нийслэлийн Аялал Жуулчлалын Газрын 2019  оны төсвийн төлөвлөгөөний хуваарийн санал</t>
  </si>
  <si>
    <t>Нягтлан бодогч                                Б.Батцоож</t>
  </si>
  <si>
    <t>2019 оны батлагдсан төсөв</t>
  </si>
  <si>
    <t xml:space="preserve">                          Төсөвт байгууллагын үйл ажиллагаанаас</t>
  </si>
  <si>
    <t xml:space="preserve">                                             Үндсэн үйл ажиллагааны орлогоос санхүүжих</t>
  </si>
  <si>
    <t xml:space="preserve">                                              Туслах үйл ажиллагааны орлогоос санхүүжих</t>
  </si>
  <si>
    <t>Нийт зардал</t>
  </si>
  <si>
    <t>Улсын төсвөөс санхүүжих</t>
  </si>
  <si>
    <t>Өөрийн орлогоос санхүүжих</t>
  </si>
  <si>
    <t>бусдаар гүйцэтгүүлсэнээс бусад зардал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</si>
</sst>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</font>
    <font>
      <sz val="8"/>
      <name val="FBMOArial"/>
      <family val="2"/>
      <charset val="204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3" fillId="2" borderId="1" xfId="0" applyFont="1" applyFill="1" applyBorder="1"/>
    <xf numFmtId="164" fontId="7" fillId="0" borderId="1" xfId="1" applyNumberFormat="1" applyFont="1" applyBorder="1"/>
    <xf numFmtId="164" fontId="3" fillId="0" borderId="1" xfId="1" applyNumberFormat="1" applyFont="1" applyBorder="1"/>
    <xf numFmtId="0" fontId="6" fillId="0" borderId="1" xfId="2" applyFont="1" applyBorder="1" applyAlignment="1">
      <alignment wrapText="1"/>
    </xf>
    <xf numFmtId="164" fontId="3" fillId="3" borderId="1" xfId="1" applyNumberFormat="1" applyFont="1" applyFill="1" applyBorder="1"/>
    <xf numFmtId="0" fontId="6" fillId="0" borderId="1" xfId="2" applyFont="1" applyBorder="1" applyAlignment="1">
      <alignment horizontal="center" wrapText="1"/>
    </xf>
    <xf numFmtId="43" fontId="3" fillId="0" borderId="1" xfId="1" applyNumberFormat="1" applyFont="1" applyBorder="1"/>
    <xf numFmtId="0" fontId="3" fillId="0" borderId="1" xfId="0" applyFont="1" applyBorder="1"/>
    <xf numFmtId="164" fontId="7" fillId="3" borderId="1" xfId="1" applyNumberFormat="1" applyFont="1" applyFill="1" applyBorder="1"/>
    <xf numFmtId="164" fontId="9" fillId="3" borderId="1" xfId="1" applyNumberFormat="1" applyFont="1" applyFill="1" applyBorder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8" fillId="0" borderId="0" xfId="0" applyFont="1" applyAlignment="1">
      <alignment horizontal="center"/>
    </xf>
    <xf numFmtId="164" fontId="3" fillId="0" borderId="0" xfId="0" applyNumberFormat="1" applyFont="1"/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tabSelected="1" topLeftCell="A20" zoomScaleNormal="100" workbookViewId="0">
      <selection activeCell="O30" sqref="O30"/>
    </sheetView>
  </sheetViews>
  <sheetFormatPr defaultRowHeight="10.9" customHeight="1"/>
  <cols>
    <col min="1" max="1" width="57" style="1" customWidth="1"/>
    <col min="2" max="2" width="11.140625" style="1" bestFit="1" customWidth="1"/>
    <col min="3" max="10" width="10.28515625" style="1" bestFit="1" customWidth="1"/>
    <col min="11" max="11" width="11.140625" style="1" bestFit="1" customWidth="1"/>
    <col min="12" max="14" width="10.28515625" style="1" bestFit="1" customWidth="1"/>
    <col min="15" max="16384" width="9.140625" style="1"/>
  </cols>
  <sheetData>
    <row r="1" spans="1:15" ht="3" customHeight="1">
      <c r="A1" s="14" t="s">
        <v>91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5" ht="13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0.9" customHeight="1">
      <c r="A3" s="15" t="s">
        <v>0</v>
      </c>
      <c r="B3" s="16" t="s">
        <v>93</v>
      </c>
      <c r="C3" s="15" t="s">
        <v>77</v>
      </c>
      <c r="D3" s="15" t="s">
        <v>78</v>
      </c>
      <c r="E3" s="15" t="s">
        <v>79</v>
      </c>
      <c r="F3" s="15" t="s">
        <v>80</v>
      </c>
      <c r="G3" s="15" t="s">
        <v>81</v>
      </c>
      <c r="H3" s="15" t="s">
        <v>82</v>
      </c>
      <c r="I3" s="15" t="s">
        <v>83</v>
      </c>
      <c r="J3" s="15" t="s">
        <v>84</v>
      </c>
      <c r="K3" s="15" t="s">
        <v>85</v>
      </c>
      <c r="L3" s="15" t="s">
        <v>86</v>
      </c>
      <c r="M3" s="15" t="s">
        <v>87</v>
      </c>
      <c r="N3" s="15" t="s">
        <v>88</v>
      </c>
      <c r="O3" s="13"/>
    </row>
    <row r="4" spans="1:15" ht="23.25" customHeight="1">
      <c r="A4" s="15"/>
      <c r="B4" s="16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3"/>
    </row>
    <row r="5" spans="1:15" ht="10.9" customHeight="1">
      <c r="A5" s="2" t="s">
        <v>76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 ht="10.9" customHeight="1">
      <c r="A6" s="6" t="s">
        <v>1</v>
      </c>
      <c r="B6" s="4">
        <f>+B7</f>
        <v>352402.8</v>
      </c>
      <c r="C6" s="4">
        <f>+C7</f>
        <v>28317.550000000003</v>
      </c>
      <c r="D6" s="4">
        <f t="shared" ref="D6:N6" si="0">+D7</f>
        <v>33081.550000000003</v>
      </c>
      <c r="E6" s="4">
        <f t="shared" si="0"/>
        <v>28699.550000000003</v>
      </c>
      <c r="F6" s="4">
        <f t="shared" si="0"/>
        <v>28699.550000000003</v>
      </c>
      <c r="G6" s="4">
        <f t="shared" si="0"/>
        <v>28699.550000000003</v>
      </c>
      <c r="H6" s="4">
        <f>+H7</f>
        <v>29699.550000000003</v>
      </c>
      <c r="I6" s="4">
        <f t="shared" si="0"/>
        <v>31699.550000000003</v>
      </c>
      <c r="J6" s="4">
        <f t="shared" si="0"/>
        <v>28699.550000000003</v>
      </c>
      <c r="K6" s="4">
        <f t="shared" si="0"/>
        <v>28699.550000000003</v>
      </c>
      <c r="L6" s="4">
        <f t="shared" si="0"/>
        <v>28699.550000000003</v>
      </c>
      <c r="M6" s="4">
        <f t="shared" si="0"/>
        <v>28699.550000000003</v>
      </c>
      <c r="N6" s="4">
        <f t="shared" si="0"/>
        <v>28707.75</v>
      </c>
    </row>
    <row r="7" spans="1:15" ht="10.9" customHeight="1">
      <c r="A7" s="6" t="s">
        <v>2</v>
      </c>
      <c r="B7" s="4">
        <f>B8+B64</f>
        <v>352402.8</v>
      </c>
      <c r="C7" s="4">
        <f t="shared" ref="C7:N7" si="1">C8+C64</f>
        <v>28317.550000000003</v>
      </c>
      <c r="D7" s="4">
        <f t="shared" si="1"/>
        <v>33081.550000000003</v>
      </c>
      <c r="E7" s="4">
        <f t="shared" si="1"/>
        <v>28699.550000000003</v>
      </c>
      <c r="F7" s="4">
        <f t="shared" si="1"/>
        <v>28699.550000000003</v>
      </c>
      <c r="G7" s="4">
        <f t="shared" si="1"/>
        <v>28699.550000000003</v>
      </c>
      <c r="H7" s="4">
        <f t="shared" si="1"/>
        <v>29699.550000000003</v>
      </c>
      <c r="I7" s="4">
        <f t="shared" si="1"/>
        <v>31699.550000000003</v>
      </c>
      <c r="J7" s="4">
        <f t="shared" si="1"/>
        <v>28699.550000000003</v>
      </c>
      <c r="K7" s="4">
        <f t="shared" si="1"/>
        <v>28699.550000000003</v>
      </c>
      <c r="L7" s="4">
        <f t="shared" si="1"/>
        <v>28699.550000000003</v>
      </c>
      <c r="M7" s="4">
        <f t="shared" si="1"/>
        <v>28699.550000000003</v>
      </c>
      <c r="N7" s="4">
        <f t="shared" si="1"/>
        <v>28707.75</v>
      </c>
    </row>
    <row r="8" spans="1:15" ht="10.9" customHeight="1">
      <c r="A8" s="6" t="s">
        <v>3</v>
      </c>
      <c r="B8" s="4">
        <f>B9+B15+B21+B26+B47+B57+B38</f>
        <v>350402.8</v>
      </c>
      <c r="C8" s="4">
        <f t="shared" ref="C8:M8" si="2">C9+C15+C21+C26+C47+C57+C38</f>
        <v>28317.550000000003</v>
      </c>
      <c r="D8" s="4">
        <f>D9+D15+D21+D26+D47+D57+D38</f>
        <v>32081.550000000003</v>
      </c>
      <c r="E8" s="4">
        <f t="shared" si="2"/>
        <v>28699.550000000003</v>
      </c>
      <c r="F8" s="4">
        <f t="shared" si="2"/>
        <v>28699.550000000003</v>
      </c>
      <c r="G8" s="4">
        <f t="shared" si="2"/>
        <v>28699.550000000003</v>
      </c>
      <c r="H8" s="4">
        <f>H9+H15+H21+H26+H47+H57+H38</f>
        <v>28699.550000000003</v>
      </c>
      <c r="I8" s="4">
        <f>I9+I15+I21+I26+I47+I57+I38</f>
        <v>31699.550000000003</v>
      </c>
      <c r="J8" s="4">
        <f t="shared" si="2"/>
        <v>28699.550000000003</v>
      </c>
      <c r="K8" s="4">
        <f t="shared" si="2"/>
        <v>28699.550000000003</v>
      </c>
      <c r="L8" s="4">
        <f t="shared" si="2"/>
        <v>28699.550000000003</v>
      </c>
      <c r="M8" s="4">
        <f t="shared" si="2"/>
        <v>28699.550000000003</v>
      </c>
      <c r="N8" s="4">
        <f>N9+N15+N21+N26+N47+N57+N38</f>
        <v>28707.75</v>
      </c>
    </row>
    <row r="9" spans="1:15" ht="10.9" customHeight="1">
      <c r="A9" s="6" t="s">
        <v>4</v>
      </c>
      <c r="B9" s="4">
        <f>+B10+B11+B12+B13+B14</f>
        <v>197575.19999999998</v>
      </c>
      <c r="C9" s="4">
        <f t="shared" ref="C9:N9" si="3">+C10+C11+C12+C13+C14</f>
        <v>16463.900000000001</v>
      </c>
      <c r="D9" s="4">
        <f>+D10+D11+D12+D13+D14</f>
        <v>16463.900000000001</v>
      </c>
      <c r="E9" s="4">
        <f t="shared" si="3"/>
        <v>16463.900000000001</v>
      </c>
      <c r="F9" s="4">
        <f t="shared" si="3"/>
        <v>16463.900000000001</v>
      </c>
      <c r="G9" s="4">
        <f t="shared" si="3"/>
        <v>16463.900000000001</v>
      </c>
      <c r="H9" s="4">
        <f>+H10+H11+H12+H13+H14</f>
        <v>16463.900000000001</v>
      </c>
      <c r="I9" s="4">
        <f>+I10+I11+I12+I13+I14</f>
        <v>16463.900000000001</v>
      </c>
      <c r="J9" s="4">
        <f t="shared" si="3"/>
        <v>16463.900000000001</v>
      </c>
      <c r="K9" s="4">
        <f t="shared" si="3"/>
        <v>16463.900000000001</v>
      </c>
      <c r="L9" s="4">
        <f t="shared" si="3"/>
        <v>16463.900000000001</v>
      </c>
      <c r="M9" s="4">
        <f t="shared" si="3"/>
        <v>16463.900000000001</v>
      </c>
      <c r="N9" s="4">
        <f t="shared" si="3"/>
        <v>16472.3</v>
      </c>
    </row>
    <row r="10" spans="1:15" ht="10.9" customHeight="1">
      <c r="A10" s="6" t="s">
        <v>5</v>
      </c>
      <c r="B10" s="5">
        <v>149924.29999999999</v>
      </c>
      <c r="C10" s="5">
        <v>12493</v>
      </c>
      <c r="D10" s="5">
        <v>12493</v>
      </c>
      <c r="E10" s="5">
        <v>12493</v>
      </c>
      <c r="F10" s="5">
        <v>12493</v>
      </c>
      <c r="G10" s="5">
        <v>12493</v>
      </c>
      <c r="H10" s="5">
        <v>12493</v>
      </c>
      <c r="I10" s="5">
        <v>12493</v>
      </c>
      <c r="J10" s="5">
        <v>12493</v>
      </c>
      <c r="K10" s="5">
        <v>12493</v>
      </c>
      <c r="L10" s="5">
        <v>12493</v>
      </c>
      <c r="M10" s="5">
        <v>12493</v>
      </c>
      <c r="N10" s="5">
        <v>12501.3</v>
      </c>
    </row>
    <row r="11" spans="1:15" ht="10.9" customHeight="1">
      <c r="A11" s="6" t="s">
        <v>6</v>
      </c>
      <c r="B11" s="5">
        <v>25870.9</v>
      </c>
      <c r="C11" s="5">
        <v>2155.9</v>
      </c>
      <c r="D11" s="5">
        <v>2155.9</v>
      </c>
      <c r="E11" s="5">
        <v>2155.9</v>
      </c>
      <c r="F11" s="5">
        <v>2155.9</v>
      </c>
      <c r="G11" s="5">
        <v>2155.9</v>
      </c>
      <c r="H11" s="5">
        <v>2155.9</v>
      </c>
      <c r="I11" s="5">
        <v>2155.9</v>
      </c>
      <c r="J11" s="5">
        <v>2155.9</v>
      </c>
      <c r="K11" s="5">
        <v>2155.9</v>
      </c>
      <c r="L11" s="5">
        <v>2155.9</v>
      </c>
      <c r="M11" s="5">
        <v>2155.9</v>
      </c>
      <c r="N11" s="5">
        <v>2156</v>
      </c>
    </row>
    <row r="12" spans="1:15" ht="10.9" customHeight="1">
      <c r="A12" s="6" t="s">
        <v>7</v>
      </c>
      <c r="B12" s="5">
        <v>21780</v>
      </c>
      <c r="C12" s="5">
        <v>1815</v>
      </c>
      <c r="D12" s="5">
        <v>1815</v>
      </c>
      <c r="E12" s="5">
        <v>1815</v>
      </c>
      <c r="F12" s="5">
        <v>1815</v>
      </c>
      <c r="G12" s="5">
        <v>1815</v>
      </c>
      <c r="H12" s="5">
        <v>1815</v>
      </c>
      <c r="I12" s="5">
        <v>1815</v>
      </c>
      <c r="J12" s="5">
        <v>1815</v>
      </c>
      <c r="K12" s="5">
        <v>1815</v>
      </c>
      <c r="L12" s="5">
        <v>1815</v>
      </c>
      <c r="M12" s="5">
        <v>1815</v>
      </c>
      <c r="N12" s="5">
        <v>1815</v>
      </c>
    </row>
    <row r="13" spans="1:15" ht="10.9" customHeight="1">
      <c r="A13" s="6" t="s">
        <v>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5" ht="10.9" customHeight="1">
      <c r="A14" s="6" t="s">
        <v>9</v>
      </c>
      <c r="B14" s="5">
        <v>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5" ht="10.9" customHeight="1">
      <c r="A15" s="6" t="s">
        <v>10</v>
      </c>
      <c r="B15" s="4">
        <f>B16+B17+B18+B19+B20</f>
        <v>24697</v>
      </c>
      <c r="C15" s="4">
        <f t="shared" ref="C15:N15" si="4">C16+C17+C18+C19+C20</f>
        <v>2058.0500000000002</v>
      </c>
      <c r="D15" s="4">
        <f t="shared" si="4"/>
        <v>2058.0500000000002</v>
      </c>
      <c r="E15" s="4">
        <f t="shared" si="4"/>
        <v>2058.0500000000002</v>
      </c>
      <c r="F15" s="4">
        <f t="shared" si="4"/>
        <v>2058.0500000000002</v>
      </c>
      <c r="G15" s="4">
        <f t="shared" si="4"/>
        <v>2058.0500000000002</v>
      </c>
      <c r="H15" s="4">
        <f t="shared" si="4"/>
        <v>2058.0500000000002</v>
      </c>
      <c r="I15" s="4">
        <f t="shared" si="4"/>
        <v>2058.0500000000002</v>
      </c>
      <c r="J15" s="4">
        <f t="shared" si="4"/>
        <v>2058.0500000000002</v>
      </c>
      <c r="K15" s="4">
        <f t="shared" si="4"/>
        <v>2058.0500000000002</v>
      </c>
      <c r="L15" s="4">
        <f t="shared" si="4"/>
        <v>2058.0500000000002</v>
      </c>
      <c r="M15" s="4">
        <f t="shared" si="4"/>
        <v>2058.0500000000002</v>
      </c>
      <c r="N15" s="4">
        <f t="shared" si="4"/>
        <v>2058.4500000000003</v>
      </c>
    </row>
    <row r="16" spans="1:15" ht="10.9" customHeight="1">
      <c r="A16" s="6" t="s">
        <v>11</v>
      </c>
      <c r="B16" s="7">
        <v>16793.900000000001</v>
      </c>
      <c r="C16" s="5">
        <v>1399.5</v>
      </c>
      <c r="D16" s="5">
        <v>1399.5</v>
      </c>
      <c r="E16" s="5">
        <v>1399.5</v>
      </c>
      <c r="F16" s="5">
        <v>1399.5</v>
      </c>
      <c r="G16" s="5">
        <v>1399.5</v>
      </c>
      <c r="H16" s="5">
        <v>1399.5</v>
      </c>
      <c r="I16" s="5">
        <v>1399.5</v>
      </c>
      <c r="J16" s="5">
        <v>1399.5</v>
      </c>
      <c r="K16" s="5">
        <v>1399.5</v>
      </c>
      <c r="L16" s="5">
        <v>1399.5</v>
      </c>
      <c r="M16" s="5">
        <v>1399.5</v>
      </c>
      <c r="N16" s="5">
        <v>1399.4</v>
      </c>
    </row>
    <row r="17" spans="1:16" ht="10.9" customHeight="1">
      <c r="A17" s="6" t="s">
        <v>12</v>
      </c>
      <c r="B17" s="7">
        <v>1975.8</v>
      </c>
      <c r="C17" s="9">
        <v>164.65</v>
      </c>
      <c r="D17" s="9">
        <v>164.65</v>
      </c>
      <c r="E17" s="9">
        <v>164.65</v>
      </c>
      <c r="F17" s="9">
        <v>164.65</v>
      </c>
      <c r="G17" s="9">
        <v>164.65</v>
      </c>
      <c r="H17" s="9">
        <v>164.65</v>
      </c>
      <c r="I17" s="9">
        <v>164.65</v>
      </c>
      <c r="J17" s="9">
        <v>164.65</v>
      </c>
      <c r="K17" s="9">
        <v>164.65</v>
      </c>
      <c r="L17" s="9">
        <v>164.65</v>
      </c>
      <c r="M17" s="9">
        <v>164.65</v>
      </c>
      <c r="N17" s="9">
        <v>164.65</v>
      </c>
    </row>
    <row r="18" spans="1:16" ht="10.9" customHeight="1">
      <c r="A18" s="6" t="s">
        <v>13</v>
      </c>
      <c r="B18" s="7">
        <v>1580.6</v>
      </c>
      <c r="C18" s="5">
        <v>131.69999999999999</v>
      </c>
      <c r="D18" s="5">
        <v>131.69999999999999</v>
      </c>
      <c r="E18" s="5">
        <v>131.69999999999999</v>
      </c>
      <c r="F18" s="5">
        <v>131.69999999999999</v>
      </c>
      <c r="G18" s="5">
        <v>131.69999999999999</v>
      </c>
      <c r="H18" s="5">
        <v>131.69999999999999</v>
      </c>
      <c r="I18" s="5">
        <v>131.69999999999999</v>
      </c>
      <c r="J18" s="5">
        <v>131.69999999999999</v>
      </c>
      <c r="K18" s="5">
        <v>131.69999999999999</v>
      </c>
      <c r="L18" s="5">
        <v>131.69999999999999</v>
      </c>
      <c r="M18" s="5">
        <v>131.69999999999999</v>
      </c>
      <c r="N18" s="5">
        <v>131.9</v>
      </c>
    </row>
    <row r="19" spans="1:16" ht="10.9" customHeight="1">
      <c r="A19" s="6" t="s">
        <v>14</v>
      </c>
      <c r="B19" s="7">
        <v>395.2</v>
      </c>
      <c r="C19" s="5">
        <v>32.9</v>
      </c>
      <c r="D19" s="5">
        <v>32.9</v>
      </c>
      <c r="E19" s="5">
        <v>32.9</v>
      </c>
      <c r="F19" s="5">
        <v>32.9</v>
      </c>
      <c r="G19" s="5">
        <v>32.9</v>
      </c>
      <c r="H19" s="5">
        <v>32.9</v>
      </c>
      <c r="I19" s="5">
        <v>32.9</v>
      </c>
      <c r="J19" s="5">
        <v>32.9</v>
      </c>
      <c r="K19" s="5">
        <v>32.9</v>
      </c>
      <c r="L19" s="5">
        <v>32.9</v>
      </c>
      <c r="M19" s="5">
        <v>32.9</v>
      </c>
      <c r="N19" s="5">
        <v>33.299999999999997</v>
      </c>
    </row>
    <row r="20" spans="1:16" ht="10.9" customHeight="1">
      <c r="A20" s="6" t="s">
        <v>15</v>
      </c>
      <c r="B20" s="7">
        <v>3951.5</v>
      </c>
      <c r="C20" s="5">
        <v>329.3</v>
      </c>
      <c r="D20" s="5">
        <v>329.3</v>
      </c>
      <c r="E20" s="5">
        <v>329.3</v>
      </c>
      <c r="F20" s="5">
        <v>329.3</v>
      </c>
      <c r="G20" s="5">
        <v>329.3</v>
      </c>
      <c r="H20" s="5">
        <v>329.3</v>
      </c>
      <c r="I20" s="5">
        <v>329.3</v>
      </c>
      <c r="J20" s="5">
        <v>329.3</v>
      </c>
      <c r="K20" s="5">
        <v>329.3</v>
      </c>
      <c r="L20" s="5">
        <v>329.3</v>
      </c>
      <c r="M20" s="5">
        <v>329.3</v>
      </c>
      <c r="N20" s="5">
        <v>329.2</v>
      </c>
    </row>
    <row r="21" spans="1:16" ht="10.9" customHeight="1">
      <c r="A21" s="6" t="s">
        <v>16</v>
      </c>
      <c r="B21" s="4">
        <f>+B22+B23+B24+B25</f>
        <v>4584</v>
      </c>
      <c r="C21" s="5"/>
      <c r="D21" s="5">
        <v>764</v>
      </c>
      <c r="E21" s="5">
        <v>382</v>
      </c>
      <c r="F21" s="5">
        <v>382</v>
      </c>
      <c r="G21" s="5">
        <v>382</v>
      </c>
      <c r="H21" s="5">
        <v>382</v>
      </c>
      <c r="I21" s="5">
        <v>382</v>
      </c>
      <c r="J21" s="5">
        <v>382</v>
      </c>
      <c r="K21" s="5">
        <v>382</v>
      </c>
      <c r="L21" s="5">
        <v>382</v>
      </c>
      <c r="M21" s="5">
        <v>382</v>
      </c>
      <c r="N21" s="5">
        <v>382</v>
      </c>
      <c r="O21" s="18">
        <f>+B9+B15+B21+B26+B47+B57+B63</f>
        <v>352402.8</v>
      </c>
      <c r="P21" s="1" t="s">
        <v>97</v>
      </c>
    </row>
    <row r="22" spans="1:16" ht="10.9" customHeight="1">
      <c r="A22" s="6" t="s">
        <v>17</v>
      </c>
      <c r="B22" s="5">
        <v>0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8">
        <f>+B80</f>
        <v>280902.8</v>
      </c>
      <c r="P22" s="1" t="s">
        <v>98</v>
      </c>
    </row>
    <row r="23" spans="1:16" ht="10.9" customHeight="1">
      <c r="A23" s="6" t="s">
        <v>18</v>
      </c>
      <c r="B23" s="5">
        <v>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8">
        <f>+O21-O22</f>
        <v>71500</v>
      </c>
      <c r="P23" s="1" t="s">
        <v>99</v>
      </c>
    </row>
    <row r="24" spans="1:16" ht="10.9" customHeight="1">
      <c r="A24" s="6" t="s">
        <v>19</v>
      </c>
      <c r="B24" s="5">
        <v>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6" ht="10.9" customHeight="1">
      <c r="A25" s="6" t="s">
        <v>20</v>
      </c>
      <c r="B25" s="5">
        <v>4584</v>
      </c>
      <c r="C25" s="5"/>
      <c r="D25" s="5">
        <f>382+382</f>
        <v>764</v>
      </c>
      <c r="E25" s="5">
        <v>382</v>
      </c>
      <c r="F25" s="5">
        <v>382</v>
      </c>
      <c r="G25" s="5">
        <v>382</v>
      </c>
      <c r="H25" s="5">
        <v>382</v>
      </c>
      <c r="I25" s="5">
        <v>382</v>
      </c>
      <c r="J25" s="5">
        <v>382</v>
      </c>
      <c r="K25" s="5">
        <v>382</v>
      </c>
      <c r="L25" s="5">
        <v>382</v>
      </c>
      <c r="M25" s="5">
        <v>382</v>
      </c>
      <c r="N25" s="5">
        <v>382</v>
      </c>
    </row>
    <row r="26" spans="1:16" ht="10.9" customHeight="1">
      <c r="A26" s="6" t="s">
        <v>21</v>
      </c>
      <c r="B26" s="4">
        <f>SUM(B27:B33)</f>
        <v>16577.400000000001</v>
      </c>
      <c r="C26" s="4">
        <f t="shared" ref="C26:N26" si="5">SUM(C27:C33)</f>
        <v>1381.5</v>
      </c>
      <c r="D26" s="4">
        <f t="shared" si="5"/>
        <v>1381.5</v>
      </c>
      <c r="E26" s="4">
        <f t="shared" si="5"/>
        <v>1381.5</v>
      </c>
      <c r="F26" s="4">
        <f t="shared" si="5"/>
        <v>1381.5</v>
      </c>
      <c r="G26" s="4">
        <f t="shared" si="5"/>
        <v>1381.5</v>
      </c>
      <c r="H26" s="4">
        <f t="shared" si="5"/>
        <v>1381.5</v>
      </c>
      <c r="I26" s="4">
        <f t="shared" si="5"/>
        <v>1381.5</v>
      </c>
      <c r="J26" s="4">
        <f t="shared" si="5"/>
        <v>1381.5</v>
      </c>
      <c r="K26" s="4">
        <f t="shared" si="5"/>
        <v>1381.5</v>
      </c>
      <c r="L26" s="4">
        <f t="shared" si="5"/>
        <v>1381.5</v>
      </c>
      <c r="M26" s="4">
        <f t="shared" si="5"/>
        <v>1381.5</v>
      </c>
      <c r="N26" s="4">
        <f t="shared" si="5"/>
        <v>1380.9</v>
      </c>
    </row>
    <row r="27" spans="1:16" ht="10.9" customHeight="1">
      <c r="A27" s="6" t="s">
        <v>22</v>
      </c>
      <c r="B27" s="7">
        <f t="shared" ref="B27:B30" si="6">+C27+D27+E27+F27+G27+H27+I27+J27+K27+L27+M27+N27</f>
        <v>6677.4</v>
      </c>
      <c r="C27" s="5">
        <v>556.5</v>
      </c>
      <c r="D27" s="5">
        <v>556.5</v>
      </c>
      <c r="E27" s="5">
        <v>556.5</v>
      </c>
      <c r="F27" s="5">
        <v>556.5</v>
      </c>
      <c r="G27" s="5">
        <v>556.5</v>
      </c>
      <c r="H27" s="5">
        <v>556.5</v>
      </c>
      <c r="I27" s="5">
        <v>556.5</v>
      </c>
      <c r="J27" s="5">
        <v>556.5</v>
      </c>
      <c r="K27" s="5">
        <v>556.5</v>
      </c>
      <c r="L27" s="5">
        <v>556.5</v>
      </c>
      <c r="M27" s="5">
        <v>556.5</v>
      </c>
      <c r="N27" s="5">
        <v>555.9</v>
      </c>
    </row>
    <row r="28" spans="1:16" ht="10.9" hidden="1" customHeight="1">
      <c r="A28" s="6" t="s">
        <v>23</v>
      </c>
      <c r="B28" s="7">
        <f t="shared" si="6"/>
        <v>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6" ht="10.9" customHeight="1">
      <c r="A29" s="6" t="s">
        <v>24</v>
      </c>
      <c r="B29" s="7">
        <f t="shared" si="6"/>
        <v>5100</v>
      </c>
      <c r="C29" s="5">
        <v>425</v>
      </c>
      <c r="D29" s="5">
        <v>425</v>
      </c>
      <c r="E29" s="5">
        <v>425</v>
      </c>
      <c r="F29" s="5">
        <v>425</v>
      </c>
      <c r="G29" s="5">
        <v>425</v>
      </c>
      <c r="H29" s="5">
        <v>425</v>
      </c>
      <c r="I29" s="5">
        <v>425</v>
      </c>
      <c r="J29" s="5">
        <v>425</v>
      </c>
      <c r="K29" s="5">
        <v>425</v>
      </c>
      <c r="L29" s="5">
        <v>425</v>
      </c>
      <c r="M29" s="5">
        <v>425</v>
      </c>
      <c r="N29" s="5">
        <v>425</v>
      </c>
      <c r="O29" s="18">
        <f>+B64+B57+B49+B26+B21+B15+B9</f>
        <v>251433.59999999998</v>
      </c>
      <c r="P29" s="1" t="s">
        <v>100</v>
      </c>
    </row>
    <row r="30" spans="1:16" ht="10.9" customHeight="1">
      <c r="A30" s="6" t="s">
        <v>25</v>
      </c>
      <c r="B30" s="7">
        <f t="shared" si="6"/>
        <v>4800</v>
      </c>
      <c r="C30" s="5">
        <v>400</v>
      </c>
      <c r="D30" s="5">
        <v>400</v>
      </c>
      <c r="E30" s="5">
        <v>400</v>
      </c>
      <c r="F30" s="5">
        <v>400</v>
      </c>
      <c r="G30" s="5">
        <v>400</v>
      </c>
      <c r="H30" s="5">
        <v>400</v>
      </c>
      <c r="I30" s="5">
        <v>400</v>
      </c>
      <c r="J30" s="5">
        <v>400</v>
      </c>
      <c r="K30" s="5">
        <v>400</v>
      </c>
      <c r="L30" s="5">
        <v>400</v>
      </c>
      <c r="M30" s="5">
        <v>400</v>
      </c>
      <c r="N30" s="5">
        <v>400</v>
      </c>
    </row>
    <row r="31" spans="1:16" ht="10.9" customHeight="1">
      <c r="A31" s="6" t="s">
        <v>26</v>
      </c>
      <c r="B31" s="5">
        <v>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6" ht="10.9" customHeight="1">
      <c r="A32" s="6" t="s">
        <v>27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18">
        <f>+O22-O29</f>
        <v>29469.200000000012</v>
      </c>
    </row>
    <row r="33" spans="1:14" ht="10.9" customHeight="1">
      <c r="A33" s="6" t="s">
        <v>28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0.9" customHeight="1">
      <c r="A34" s="6" t="s">
        <v>29</v>
      </c>
      <c r="B34" s="4">
        <f>SUM(B35:B37)</f>
        <v>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0.9" customHeight="1">
      <c r="A35" s="6" t="s">
        <v>30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0.9" customHeight="1">
      <c r="A36" s="6" t="s">
        <v>31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0.9" customHeight="1">
      <c r="A37" s="6" t="s">
        <v>32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10.9" customHeight="1">
      <c r="A38" s="6" t="s">
        <v>33</v>
      </c>
      <c r="B38" s="4">
        <f>SUM(B39:B42)</f>
        <v>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10.9" customHeight="1">
      <c r="A39" s="6" t="s">
        <v>34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ht="10.9" customHeight="1">
      <c r="A40" s="6" t="s">
        <v>35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0.9" customHeight="1">
      <c r="A41" s="6" t="s">
        <v>36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0.9" customHeight="1">
      <c r="A42" s="6" t="s">
        <v>37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0.9" customHeight="1">
      <c r="A43" s="6" t="s">
        <v>38</v>
      </c>
      <c r="B43" s="4">
        <f>SUM(B45:B46)</f>
        <v>0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0.9" hidden="1" customHeight="1">
      <c r="A44" s="6" t="s">
        <v>39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0.9" customHeight="1">
      <c r="A45" s="6" t="s">
        <v>40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ht="10.9" customHeight="1">
      <c r="A46" s="6" t="s">
        <v>41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0.9" customHeight="1">
      <c r="A47" s="6" t="s">
        <v>42</v>
      </c>
      <c r="B47" s="4">
        <f>SUM(B48:B49)</f>
        <v>104969.2</v>
      </c>
      <c r="C47" s="4">
        <f t="shared" ref="C47:N47" si="7">SUM(C48:C49)</f>
        <v>8414.1</v>
      </c>
      <c r="D47" s="4">
        <f t="shared" si="7"/>
        <v>10414.1</v>
      </c>
      <c r="E47" s="4">
        <f t="shared" si="7"/>
        <v>8414.1</v>
      </c>
      <c r="F47" s="4">
        <f t="shared" si="7"/>
        <v>8414.1</v>
      </c>
      <c r="G47" s="4">
        <f t="shared" si="7"/>
        <v>8414.1</v>
      </c>
      <c r="H47" s="4">
        <f t="shared" si="7"/>
        <v>8414.1</v>
      </c>
      <c r="I47" s="4">
        <f t="shared" si="7"/>
        <v>10414.1</v>
      </c>
      <c r="J47" s="4">
        <f t="shared" si="7"/>
        <v>8414.1</v>
      </c>
      <c r="K47" s="4">
        <f t="shared" si="7"/>
        <v>8414.1</v>
      </c>
      <c r="L47" s="4">
        <f t="shared" si="7"/>
        <v>8414.1</v>
      </c>
      <c r="M47" s="4">
        <f t="shared" si="7"/>
        <v>8414.1</v>
      </c>
      <c r="N47" s="4">
        <f t="shared" si="7"/>
        <v>8414.1</v>
      </c>
    </row>
    <row r="48" spans="1:14" ht="10.9" customHeight="1">
      <c r="A48" s="6" t="s">
        <v>43</v>
      </c>
      <c r="B48" s="7">
        <v>100969.2</v>
      </c>
      <c r="C48" s="5">
        <v>8414.1</v>
      </c>
      <c r="D48" s="5">
        <v>8414.1</v>
      </c>
      <c r="E48" s="5">
        <v>8414.1</v>
      </c>
      <c r="F48" s="5">
        <v>8414.1</v>
      </c>
      <c r="G48" s="5">
        <v>8414.1</v>
      </c>
      <c r="H48" s="5">
        <v>8414.1</v>
      </c>
      <c r="I48" s="5">
        <v>8414.1</v>
      </c>
      <c r="J48" s="5">
        <v>8414.1</v>
      </c>
      <c r="K48" s="5">
        <v>8414.1</v>
      </c>
      <c r="L48" s="5">
        <v>8414.1</v>
      </c>
      <c r="M48" s="5">
        <v>8414.1</v>
      </c>
      <c r="N48" s="5">
        <v>8414.1</v>
      </c>
    </row>
    <row r="49" spans="1:14" ht="10.9" customHeight="1">
      <c r="A49" s="8" t="s">
        <v>89</v>
      </c>
      <c r="B49" s="7">
        <f t="shared" ref="B49" si="8">+C49+D49+E49+F49+G49+H49+I49+J49+K49+L49+M49+N49</f>
        <v>4000</v>
      </c>
      <c r="C49" s="5"/>
      <c r="D49" s="5">
        <v>2000</v>
      </c>
      <c r="E49" s="5"/>
      <c r="F49" s="5"/>
      <c r="G49" s="5"/>
      <c r="H49" s="5"/>
      <c r="I49" s="5">
        <v>2000</v>
      </c>
      <c r="J49" s="5"/>
      <c r="K49" s="5"/>
      <c r="L49" s="5"/>
      <c r="M49" s="5"/>
      <c r="N49" s="5"/>
    </row>
    <row r="50" spans="1:14" ht="10.9" hidden="1" customHeight="1">
      <c r="A50" s="6" t="s">
        <v>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0.9" hidden="1" customHeight="1">
      <c r="A51" s="6" t="s">
        <v>45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0.9" hidden="1" customHeight="1">
      <c r="A52" s="6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0.9" hidden="1" customHeight="1">
      <c r="A53" s="6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0.9" hidden="1" customHeight="1">
      <c r="A54" s="6" t="s">
        <v>48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0.9" hidden="1" customHeight="1">
      <c r="A55" s="6" t="s">
        <v>49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0.9" hidden="1" customHeight="1">
      <c r="A56" s="6" t="s">
        <v>50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0.9" customHeight="1">
      <c r="A57" s="6" t="s">
        <v>51</v>
      </c>
      <c r="B57" s="4">
        <f>SUM(B58:B59)</f>
        <v>2000</v>
      </c>
      <c r="C57" s="4">
        <f t="shared" ref="C57:N57" si="9">SUM(C58:C59)</f>
        <v>0</v>
      </c>
      <c r="D57" s="4">
        <f t="shared" si="9"/>
        <v>1000</v>
      </c>
      <c r="E57" s="4">
        <f t="shared" si="9"/>
        <v>0</v>
      </c>
      <c r="F57" s="4">
        <f t="shared" si="9"/>
        <v>0</v>
      </c>
      <c r="G57" s="4">
        <f t="shared" si="9"/>
        <v>0</v>
      </c>
      <c r="H57" s="4">
        <f t="shared" si="9"/>
        <v>0</v>
      </c>
      <c r="I57" s="4">
        <f t="shared" si="9"/>
        <v>1000</v>
      </c>
      <c r="J57" s="4">
        <f t="shared" si="9"/>
        <v>0</v>
      </c>
      <c r="K57" s="4">
        <f t="shared" si="9"/>
        <v>0</v>
      </c>
      <c r="L57" s="4">
        <f t="shared" si="9"/>
        <v>0</v>
      </c>
      <c r="M57" s="4">
        <f t="shared" si="9"/>
        <v>0</v>
      </c>
      <c r="N57" s="4">
        <f t="shared" si="9"/>
        <v>0</v>
      </c>
    </row>
    <row r="58" spans="1:14" ht="10.9" customHeight="1">
      <c r="A58" s="6" t="s">
        <v>52</v>
      </c>
      <c r="B58" s="7">
        <f t="shared" ref="B58:B59" si="10">+C58+D58+E58+F58+G58+H58+I58+J58+K58+L58+M58+N58</f>
        <v>1000</v>
      </c>
      <c r="C58" s="5"/>
      <c r="D58" s="5">
        <v>500</v>
      </c>
      <c r="E58" s="5"/>
      <c r="F58" s="5"/>
      <c r="G58" s="5"/>
      <c r="H58" s="5"/>
      <c r="I58" s="5">
        <v>500</v>
      </c>
      <c r="J58" s="5"/>
      <c r="K58" s="5"/>
      <c r="L58" s="5"/>
      <c r="M58" s="5"/>
      <c r="N58" s="5"/>
    </row>
    <row r="59" spans="1:14" ht="10.9" customHeight="1">
      <c r="A59" s="6" t="s">
        <v>53</v>
      </c>
      <c r="B59" s="7">
        <f t="shared" si="10"/>
        <v>1000</v>
      </c>
      <c r="C59" s="5"/>
      <c r="D59" s="5">
        <v>500</v>
      </c>
      <c r="E59" s="5"/>
      <c r="F59" s="5"/>
      <c r="G59" s="5"/>
      <c r="H59" s="5"/>
      <c r="I59" s="5">
        <v>500</v>
      </c>
      <c r="J59" s="5"/>
      <c r="K59" s="5"/>
      <c r="L59" s="5"/>
      <c r="M59" s="5"/>
      <c r="N59" s="5"/>
    </row>
    <row r="60" spans="1:14" ht="10.9" customHeight="1">
      <c r="A60" s="6" t="s">
        <v>54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0.9" customHeight="1">
      <c r="A61" s="6" t="s">
        <v>55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0.9" customHeight="1">
      <c r="A62" s="6" t="s">
        <v>56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0.9" customHeight="1">
      <c r="A63" s="6" t="s">
        <v>57</v>
      </c>
      <c r="B63" s="4">
        <f>+B64</f>
        <v>2000</v>
      </c>
      <c r="C63" s="4">
        <f t="shared" ref="C63:N63" si="11">+C64</f>
        <v>0</v>
      </c>
      <c r="D63" s="4">
        <f t="shared" si="11"/>
        <v>1000</v>
      </c>
      <c r="E63" s="4">
        <f t="shared" si="11"/>
        <v>0</v>
      </c>
      <c r="F63" s="4">
        <f t="shared" si="11"/>
        <v>0</v>
      </c>
      <c r="G63" s="4">
        <f t="shared" si="11"/>
        <v>0</v>
      </c>
      <c r="H63" s="4">
        <f t="shared" si="11"/>
        <v>1000</v>
      </c>
      <c r="I63" s="4">
        <f t="shared" si="11"/>
        <v>0</v>
      </c>
      <c r="J63" s="4">
        <f t="shared" si="11"/>
        <v>0</v>
      </c>
      <c r="K63" s="4">
        <f t="shared" si="11"/>
        <v>0</v>
      </c>
      <c r="L63" s="4">
        <f t="shared" si="11"/>
        <v>0</v>
      </c>
      <c r="M63" s="4">
        <f t="shared" si="11"/>
        <v>0</v>
      </c>
      <c r="N63" s="4">
        <f t="shared" si="11"/>
        <v>0</v>
      </c>
    </row>
    <row r="64" spans="1:14" ht="10.9" customHeight="1">
      <c r="A64" s="6" t="s">
        <v>58</v>
      </c>
      <c r="B64" s="4">
        <f>SUM(B65:B69)</f>
        <v>2000</v>
      </c>
      <c r="C64" s="4">
        <f t="shared" ref="C64:N64" si="12">SUM(C65:C69)</f>
        <v>0</v>
      </c>
      <c r="D64" s="4">
        <f t="shared" si="12"/>
        <v>1000</v>
      </c>
      <c r="E64" s="4">
        <f t="shared" si="12"/>
        <v>0</v>
      </c>
      <c r="F64" s="4">
        <f t="shared" si="12"/>
        <v>0</v>
      </c>
      <c r="G64" s="4">
        <f t="shared" si="12"/>
        <v>0</v>
      </c>
      <c r="H64" s="4">
        <f t="shared" si="12"/>
        <v>1000</v>
      </c>
      <c r="I64" s="4">
        <f t="shared" si="12"/>
        <v>0</v>
      </c>
      <c r="J64" s="4">
        <f t="shared" si="12"/>
        <v>0</v>
      </c>
      <c r="K64" s="4">
        <f t="shared" si="12"/>
        <v>0</v>
      </c>
      <c r="L64" s="4">
        <f t="shared" si="12"/>
        <v>0</v>
      </c>
      <c r="M64" s="4">
        <f t="shared" si="12"/>
        <v>0</v>
      </c>
      <c r="N64" s="4">
        <f t="shared" si="12"/>
        <v>0</v>
      </c>
    </row>
    <row r="65" spans="1:14" ht="10.9" customHeight="1">
      <c r="A65" s="6" t="s">
        <v>59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0.9" customHeight="1">
      <c r="A66" s="6" t="s">
        <v>60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0.9" customHeight="1">
      <c r="A67" s="6" t="s">
        <v>61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0.9" customHeight="1">
      <c r="A68" s="6" t="s">
        <v>62</v>
      </c>
      <c r="B68" s="7">
        <f t="shared" ref="B68:B69" si="13">+C68+D68+E68+F68+G68+H68+I68+J68+K68+L68+M68+N68</f>
        <v>0</v>
      </c>
      <c r="C68" s="5"/>
      <c r="D68" s="5"/>
      <c r="E68" s="5"/>
      <c r="F68" s="5"/>
      <c r="G68" s="5"/>
      <c r="H68" s="5">
        <v>0</v>
      </c>
      <c r="I68" s="5"/>
      <c r="J68" s="5"/>
      <c r="K68" s="5"/>
      <c r="L68" s="5"/>
      <c r="M68" s="5"/>
      <c r="N68" s="5"/>
    </row>
    <row r="69" spans="1:14" ht="10.9" customHeight="1">
      <c r="A69" s="6" t="s">
        <v>63</v>
      </c>
      <c r="B69" s="7">
        <f t="shared" si="13"/>
        <v>2000</v>
      </c>
      <c r="C69" s="5"/>
      <c r="D69" s="5">
        <v>1000</v>
      </c>
      <c r="E69" s="5"/>
      <c r="F69" s="5"/>
      <c r="G69" s="5"/>
      <c r="H69" s="5">
        <v>1000</v>
      </c>
      <c r="I69" s="5"/>
      <c r="J69" s="5"/>
      <c r="K69" s="5"/>
      <c r="L69" s="5"/>
      <c r="M69" s="5"/>
      <c r="N69" s="5">
        <v>0</v>
      </c>
    </row>
    <row r="70" spans="1:14" ht="10.9" customHeight="1">
      <c r="A70" s="6" t="s">
        <v>64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0.9" customHeight="1">
      <c r="A71" s="6" t="s">
        <v>65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0.9" customHeight="1">
      <c r="A72" s="6" t="s">
        <v>66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0.9" customHeight="1">
      <c r="A73" s="6" t="s">
        <v>67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0.9" customHeight="1">
      <c r="A74" s="6" t="s">
        <v>68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0.9" customHeight="1">
      <c r="A75" s="6" t="s">
        <v>69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0.9" customHeight="1">
      <c r="A76" s="6" t="s">
        <v>70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0.9" customHeight="1">
      <c r="A77" s="6" t="s">
        <v>71</v>
      </c>
      <c r="B77" s="4">
        <f>+B80</f>
        <v>280902.8</v>
      </c>
      <c r="C77" s="4">
        <f>+C80</f>
        <v>28017.550000000003</v>
      </c>
      <c r="D77" s="4">
        <f t="shared" ref="D77:N77" si="14">+D80</f>
        <v>32681.550000000003</v>
      </c>
      <c r="E77" s="4">
        <f t="shared" si="14"/>
        <v>28299.550000000003</v>
      </c>
      <c r="F77" s="4">
        <f t="shared" si="14"/>
        <v>18749.550000000003</v>
      </c>
      <c r="G77" s="4">
        <f t="shared" si="14"/>
        <v>18749.550000000003</v>
      </c>
      <c r="H77" s="4">
        <f t="shared" si="14"/>
        <v>19699.550000000003</v>
      </c>
      <c r="I77" s="4">
        <f t="shared" si="14"/>
        <v>21749.550000000003</v>
      </c>
      <c r="J77" s="4">
        <f t="shared" si="14"/>
        <v>18749.550000000003</v>
      </c>
      <c r="K77" s="4">
        <f t="shared" si="14"/>
        <v>18749.550000000003</v>
      </c>
      <c r="L77" s="4">
        <f t="shared" si="14"/>
        <v>18749.550000000003</v>
      </c>
      <c r="M77" s="4">
        <f t="shared" si="14"/>
        <v>28299.550000000003</v>
      </c>
      <c r="N77" s="4">
        <f t="shared" si="14"/>
        <v>28407.75</v>
      </c>
    </row>
    <row r="78" spans="1:14" ht="10.9" customHeight="1">
      <c r="A78" s="6" t="s">
        <v>72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0.9" customHeight="1">
      <c r="A79" s="6" t="s">
        <v>73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0.9" customHeight="1">
      <c r="A80" s="6" t="s">
        <v>74</v>
      </c>
      <c r="B80" s="4">
        <f>B81</f>
        <v>280902.8</v>
      </c>
      <c r="C80" s="4">
        <f>C81</f>
        <v>28017.550000000003</v>
      </c>
      <c r="D80" s="4">
        <f t="shared" ref="D80:N80" si="15">D81</f>
        <v>32681.550000000003</v>
      </c>
      <c r="E80" s="4">
        <f t="shared" si="15"/>
        <v>28299.550000000003</v>
      </c>
      <c r="F80" s="4">
        <f t="shared" si="15"/>
        <v>18749.550000000003</v>
      </c>
      <c r="G80" s="4">
        <f t="shared" si="15"/>
        <v>18749.550000000003</v>
      </c>
      <c r="H80" s="4">
        <f t="shared" si="15"/>
        <v>19699.550000000003</v>
      </c>
      <c r="I80" s="4">
        <f t="shared" si="15"/>
        <v>21749.550000000003</v>
      </c>
      <c r="J80" s="4">
        <f t="shared" si="15"/>
        <v>18749.550000000003</v>
      </c>
      <c r="K80" s="4">
        <f t="shared" si="15"/>
        <v>18749.550000000003</v>
      </c>
      <c r="L80" s="4">
        <f t="shared" si="15"/>
        <v>18749.550000000003</v>
      </c>
      <c r="M80" s="4">
        <f t="shared" si="15"/>
        <v>28299.550000000003</v>
      </c>
      <c r="N80" s="4">
        <f t="shared" si="15"/>
        <v>28407.75</v>
      </c>
    </row>
    <row r="81" spans="1:14" ht="10.9" customHeight="1">
      <c r="A81" s="6" t="s">
        <v>75</v>
      </c>
      <c r="B81" s="7">
        <f>+C81+D81+E81+F81+G81+H81+I81+J81+K81+L81+M81+N81</f>
        <v>280902.8</v>
      </c>
      <c r="C81" s="5">
        <f>+C6-C83</f>
        <v>28017.550000000003</v>
      </c>
      <c r="D81" s="5">
        <f>+D6-D83</f>
        <v>32681.550000000003</v>
      </c>
      <c r="E81" s="5">
        <f>+E6-E83</f>
        <v>28299.550000000003</v>
      </c>
      <c r="F81" s="5">
        <f t="shared" ref="F81:L81" si="16">+F6-F83-F84</f>
        <v>18749.550000000003</v>
      </c>
      <c r="G81" s="5">
        <f t="shared" si="16"/>
        <v>18749.550000000003</v>
      </c>
      <c r="H81" s="5">
        <f t="shared" si="16"/>
        <v>19699.550000000003</v>
      </c>
      <c r="I81" s="5">
        <f t="shared" si="16"/>
        <v>21749.550000000003</v>
      </c>
      <c r="J81" s="5">
        <f t="shared" si="16"/>
        <v>18749.550000000003</v>
      </c>
      <c r="K81" s="5">
        <f t="shared" si="16"/>
        <v>18749.550000000003</v>
      </c>
      <c r="L81" s="5">
        <f t="shared" si="16"/>
        <v>18749.550000000003</v>
      </c>
      <c r="M81" s="5">
        <f>+M6-M83</f>
        <v>28299.550000000003</v>
      </c>
      <c r="N81" s="5">
        <f>+N6-N83</f>
        <v>28407.75</v>
      </c>
    </row>
    <row r="82" spans="1:14" ht="10.9" customHeight="1">
      <c r="A82" s="6" t="s">
        <v>94</v>
      </c>
      <c r="B82" s="11">
        <f>+C82+D82+E82+F82+G82+H82+I82+J82+K82+L82+M82+N82</f>
        <v>71500</v>
      </c>
      <c r="C82" s="4">
        <f>+C83</f>
        <v>300</v>
      </c>
      <c r="D82" s="4">
        <f>+D83</f>
        <v>400</v>
      </c>
      <c r="E82" s="4">
        <f>+E83</f>
        <v>400</v>
      </c>
      <c r="F82" s="4">
        <f>+F83+F84</f>
        <v>9950</v>
      </c>
      <c r="G82" s="4">
        <f t="shared" ref="G82:N82" si="17">+G83+G84</f>
        <v>9950</v>
      </c>
      <c r="H82" s="4">
        <f t="shared" si="17"/>
        <v>10000</v>
      </c>
      <c r="I82" s="4">
        <f t="shared" si="17"/>
        <v>9950</v>
      </c>
      <c r="J82" s="4">
        <f t="shared" si="17"/>
        <v>9950</v>
      </c>
      <c r="K82" s="4">
        <f t="shared" si="17"/>
        <v>9950</v>
      </c>
      <c r="L82" s="4">
        <f t="shared" si="17"/>
        <v>9950</v>
      </c>
      <c r="M82" s="4">
        <f t="shared" si="17"/>
        <v>400</v>
      </c>
      <c r="N82" s="4">
        <f t="shared" si="17"/>
        <v>300</v>
      </c>
    </row>
    <row r="83" spans="1:14" ht="10.9" customHeight="1">
      <c r="A83" s="10" t="s">
        <v>95</v>
      </c>
      <c r="B83" s="12">
        <f>+C83+D83+E83+F83+G83+H83+I83+J83+K83+L83+M83+N83</f>
        <v>5000</v>
      </c>
      <c r="C83" s="5">
        <v>300</v>
      </c>
      <c r="D83" s="5">
        <v>400</v>
      </c>
      <c r="E83" s="5">
        <v>400</v>
      </c>
      <c r="F83" s="5">
        <v>450</v>
      </c>
      <c r="G83" s="5">
        <v>450</v>
      </c>
      <c r="H83" s="5">
        <v>500</v>
      </c>
      <c r="I83" s="5">
        <v>450</v>
      </c>
      <c r="J83" s="5">
        <v>450</v>
      </c>
      <c r="K83" s="5">
        <v>450</v>
      </c>
      <c r="L83" s="5">
        <v>450</v>
      </c>
      <c r="M83" s="5">
        <v>400</v>
      </c>
      <c r="N83" s="5">
        <v>300</v>
      </c>
    </row>
    <row r="84" spans="1:14" ht="10.9" customHeight="1">
      <c r="A84" s="10" t="s">
        <v>96</v>
      </c>
      <c r="B84" s="12">
        <f>+C84+D84+E84+F84+G84+H84+I84+J84+K84+L84+M84+N84</f>
        <v>66500</v>
      </c>
      <c r="C84" s="10"/>
      <c r="D84" s="10"/>
      <c r="E84" s="10"/>
      <c r="F84" s="5">
        <v>9500</v>
      </c>
      <c r="G84" s="5">
        <v>9500</v>
      </c>
      <c r="H84" s="5">
        <v>9500</v>
      </c>
      <c r="I84" s="5">
        <v>9500</v>
      </c>
      <c r="J84" s="5">
        <v>9500</v>
      </c>
      <c r="K84" s="5">
        <v>9500</v>
      </c>
      <c r="L84" s="5">
        <v>9500</v>
      </c>
      <c r="M84" s="10"/>
      <c r="N84" s="10"/>
    </row>
    <row r="85" spans="1:14" ht="15.75" customHeight="1">
      <c r="B85" s="17" t="s">
        <v>90</v>
      </c>
      <c r="C85" s="17"/>
      <c r="D85" s="17"/>
      <c r="E85" s="17"/>
      <c r="F85" s="17"/>
      <c r="G85" s="17"/>
      <c r="H85" s="17"/>
      <c r="I85" s="17"/>
      <c r="J85" s="17"/>
      <c r="K85" s="17"/>
    </row>
    <row r="86" spans="1:14" ht="24" customHeight="1">
      <c r="B86" s="17" t="s">
        <v>92</v>
      </c>
      <c r="C86" s="17"/>
      <c r="D86" s="17"/>
      <c r="E86" s="17"/>
      <c r="F86" s="17"/>
      <c r="G86" s="17"/>
      <c r="H86" s="17"/>
      <c r="I86" s="17"/>
      <c r="J86" s="17"/>
      <c r="K86" s="17"/>
    </row>
  </sheetData>
  <mergeCells count="18">
    <mergeCell ref="B85:K85"/>
    <mergeCell ref="B86:K86"/>
    <mergeCell ref="N3:N4"/>
    <mergeCell ref="O3:O4"/>
    <mergeCell ref="A1:N2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  <mergeCell ref="A3:A4"/>
    <mergeCell ref="B3:B4"/>
    <mergeCell ref="C3:C4"/>
  </mergeCells>
  <pageMargins left="0.43307086614173229" right="0.23622047244094491" top="0.15748031496062992" bottom="0.15748031496062992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Нэгтгэл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Nala</dc:creator>
  <cp:lastModifiedBy>user</cp:lastModifiedBy>
  <cp:lastPrinted>2018-12-17T07:28:47Z</cp:lastPrinted>
  <dcterms:created xsi:type="dcterms:W3CDTF">2016-12-12T06:35:36Z</dcterms:created>
  <dcterms:modified xsi:type="dcterms:W3CDTF">2019-03-21T11:03:02Z</dcterms:modified>
</cp:coreProperties>
</file>