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1355" windowHeight="8445" tabRatio="843"/>
  </bookViews>
  <sheets>
    <sheet name="төсөв 2015" sheetId="22" r:id="rId1"/>
  </sheets>
  <calcPr calcId="144525"/>
</workbook>
</file>

<file path=xl/calcChain.xml><?xml version="1.0" encoding="utf-8"?>
<calcChain xmlns="http://schemas.openxmlformats.org/spreadsheetml/2006/main">
  <c r="B30" i="22" l="1"/>
  <c r="B26" i="22"/>
  <c r="B25" i="22"/>
  <c r="C23" i="22"/>
  <c r="D23" i="22"/>
  <c r="E23" i="22"/>
  <c r="F23" i="22"/>
  <c r="G23" i="22"/>
  <c r="H23" i="22"/>
  <c r="I23" i="22"/>
  <c r="J23" i="22"/>
  <c r="K23" i="22"/>
  <c r="L23" i="22"/>
  <c r="M23" i="22"/>
  <c r="N23" i="22"/>
  <c r="C12" i="22"/>
  <c r="C20" i="22" s="1"/>
  <c r="C49" i="22"/>
  <c r="D49" i="22"/>
  <c r="E49" i="22"/>
  <c r="F49" i="22"/>
  <c r="G49" i="22"/>
  <c r="H49" i="22"/>
  <c r="I49" i="22"/>
  <c r="J49" i="22"/>
  <c r="K49" i="22"/>
  <c r="L49" i="22"/>
  <c r="M49" i="22"/>
  <c r="N49" i="22"/>
  <c r="B49" i="22"/>
  <c r="B36" i="22"/>
  <c r="B37" i="22"/>
  <c r="B35" i="22"/>
  <c r="C43" i="22"/>
  <c r="C18" i="22" l="1"/>
  <c r="C19" i="22"/>
  <c r="C21" i="22"/>
  <c r="C22" i="22"/>
  <c r="D43" i="22" l="1"/>
  <c r="D42" i="22" s="1"/>
  <c r="E43" i="22"/>
  <c r="E42" i="22" s="1"/>
  <c r="F43" i="22"/>
  <c r="F42" i="22" s="1"/>
  <c r="G43" i="22"/>
  <c r="G42" i="22" s="1"/>
  <c r="H43" i="22"/>
  <c r="H42" i="22" s="1"/>
  <c r="I43" i="22"/>
  <c r="I42" i="22" s="1"/>
  <c r="J43" i="22"/>
  <c r="J42" i="22" s="1"/>
  <c r="K43" i="22"/>
  <c r="K42" i="22" s="1"/>
  <c r="L43" i="22"/>
  <c r="L42" i="22" s="1"/>
  <c r="M43" i="22"/>
  <c r="M42" i="22" s="1"/>
  <c r="N43" i="22"/>
  <c r="N42" i="22" s="1"/>
  <c r="C42" i="22"/>
  <c r="B28" i="22"/>
  <c r="B44" i="22"/>
  <c r="B43" i="22" s="1"/>
  <c r="B42" i="22" s="1"/>
  <c r="B41" i="22"/>
  <c r="B40" i="22"/>
  <c r="B39" i="22"/>
  <c r="B38" i="22"/>
  <c r="B34" i="22"/>
  <c r="B33" i="22"/>
  <c r="B32" i="22"/>
  <c r="B31" i="22"/>
  <c r="B29" i="22"/>
  <c r="B27" i="22"/>
  <c r="B24" i="22"/>
  <c r="B15" i="22"/>
  <c r="B14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F22" i="22" l="1"/>
  <c r="F21" i="22"/>
  <c r="F20" i="22"/>
  <c r="F19" i="22"/>
  <c r="F18" i="22"/>
  <c r="G22" i="22"/>
  <c r="G21" i="22"/>
  <c r="G20" i="22"/>
  <c r="G19" i="22"/>
  <c r="G18" i="22"/>
  <c r="I22" i="22"/>
  <c r="I21" i="22"/>
  <c r="I19" i="22"/>
  <c r="I20" i="22"/>
  <c r="I18" i="22"/>
  <c r="J21" i="22"/>
  <c r="J20" i="22"/>
  <c r="J19" i="22"/>
  <c r="J18" i="22"/>
  <c r="J17" i="22" s="1"/>
  <c r="J16" i="22" s="1"/>
  <c r="J11" i="22" s="1"/>
  <c r="J10" i="22" s="1"/>
  <c r="J9" i="22" s="1"/>
  <c r="J46" i="22" s="1"/>
  <c r="J45" i="22" s="1"/>
  <c r="J22" i="22"/>
  <c r="B23" i="22"/>
  <c r="K20" i="22"/>
  <c r="K19" i="22"/>
  <c r="K18" i="22"/>
  <c r="K22" i="22"/>
  <c r="K21" i="22"/>
  <c r="L19" i="22"/>
  <c r="L18" i="22"/>
  <c r="L17" i="22" s="1"/>
  <c r="L16" i="22" s="1"/>
  <c r="L22" i="22"/>
  <c r="L21" i="22"/>
  <c r="L20" i="22"/>
  <c r="E18" i="22"/>
  <c r="E22" i="22"/>
  <c r="E21" i="22"/>
  <c r="E20" i="22"/>
  <c r="B20" i="22" s="1"/>
  <c r="E19" i="22"/>
  <c r="M18" i="22"/>
  <c r="M22" i="22"/>
  <c r="M21" i="22"/>
  <c r="M20" i="22"/>
  <c r="M19" i="22"/>
  <c r="H22" i="22"/>
  <c r="H21" i="22"/>
  <c r="H20" i="22"/>
  <c r="H19" i="22"/>
  <c r="H18" i="22"/>
  <c r="D22" i="22"/>
  <c r="D19" i="22"/>
  <c r="D21" i="22"/>
  <c r="D18" i="22"/>
  <c r="D20" i="22"/>
  <c r="B12" i="22"/>
  <c r="F17" i="22"/>
  <c r="F16" i="22" s="1"/>
  <c r="N17" i="22"/>
  <c r="N16" i="22" s="1"/>
  <c r="K17" i="22" l="1"/>
  <c r="K16" i="22" s="1"/>
  <c r="K11" i="22" s="1"/>
  <c r="K10" i="22" s="1"/>
  <c r="K9" i="22" s="1"/>
  <c r="K46" i="22" s="1"/>
  <c r="K45" i="22" s="1"/>
  <c r="I17" i="22"/>
  <c r="I16" i="22" s="1"/>
  <c r="I11" i="22" s="1"/>
  <c r="I10" i="22" s="1"/>
  <c r="I9" i="22" s="1"/>
  <c r="I46" i="22" s="1"/>
  <c r="I45" i="22" s="1"/>
  <c r="H17" i="22"/>
  <c r="H16" i="22" s="1"/>
  <c r="H11" i="22" s="1"/>
  <c r="H10" i="22" s="1"/>
  <c r="H9" i="22" s="1"/>
  <c r="H46" i="22" s="1"/>
  <c r="H45" i="22" s="1"/>
  <c r="M17" i="22"/>
  <c r="M16" i="22" s="1"/>
  <c r="M11" i="22" s="1"/>
  <c r="M10" i="22" s="1"/>
  <c r="M9" i="22" s="1"/>
  <c r="M46" i="22" s="1"/>
  <c r="M45" i="22" s="1"/>
  <c r="G17" i="22"/>
  <c r="G16" i="22" s="1"/>
  <c r="G11" i="22" s="1"/>
  <c r="G10" i="22" s="1"/>
  <c r="G9" i="22" s="1"/>
  <c r="G46" i="22" s="1"/>
  <c r="G45" i="22" s="1"/>
  <c r="B22" i="22"/>
  <c r="L11" i="22"/>
  <c r="L10" i="22" s="1"/>
  <c r="L9" i="22" s="1"/>
  <c r="L46" i="22" s="1"/>
  <c r="L45" i="22" s="1"/>
  <c r="E17" i="22"/>
  <c r="E16" i="22" s="1"/>
  <c r="E11" i="22" s="1"/>
  <c r="E10" i="22" s="1"/>
  <c r="E9" i="22" s="1"/>
  <c r="E46" i="22" s="1"/>
  <c r="E45" i="22" s="1"/>
  <c r="B18" i="22"/>
  <c r="N11" i="22"/>
  <c r="N10" i="22" s="1"/>
  <c r="N9" i="22" s="1"/>
  <c r="N46" i="22" s="1"/>
  <c r="N45" i="22" s="1"/>
  <c r="D17" i="22"/>
  <c r="D16" i="22" s="1"/>
  <c r="F11" i="22"/>
  <c r="F10" i="22" s="1"/>
  <c r="F9" i="22" s="1"/>
  <c r="F46" i="22" s="1"/>
  <c r="F45" i="22" s="1"/>
  <c r="C17" i="22"/>
  <c r="C16" i="22" s="1"/>
  <c r="B19" i="22"/>
  <c r="B21" i="22"/>
  <c r="C11" i="22" l="1"/>
  <c r="D11" i="22"/>
  <c r="D10" i="22" s="1"/>
  <c r="D9" i="22" s="1"/>
  <c r="D46" i="22" s="1"/>
  <c r="D45" i="22" s="1"/>
  <c r="B17" i="22"/>
  <c r="B16" i="22" s="1"/>
  <c r="B11" i="22" l="1"/>
  <c r="B10" i="22" s="1"/>
  <c r="B9" i="22" s="1"/>
  <c r="B46" i="22" s="1"/>
  <c r="B45" i="22" s="1"/>
  <c r="C10" i="22"/>
  <c r="C9" i="22" s="1"/>
  <c r="C46" i="22" s="1"/>
  <c r="C45" i="22" s="1"/>
</calcChain>
</file>

<file path=xl/sharedStrings.xml><?xml version="1.0" encoding="utf-8"?>
<sst xmlns="http://schemas.openxmlformats.org/spreadsheetml/2006/main" count="54" uniqueCount="54">
  <si>
    <t xml:space="preserve">   Òºðèéí ºìíººñ ã¿éöýòã¿¿ëñýí àæèë ¿éë÷èëãýýíèé õºëñ</t>
  </si>
  <si>
    <t>ÇÀÐÄËÛÍ Ç¯ÉË</t>
  </si>
  <si>
    <t>Á¯ÃÄ</t>
  </si>
  <si>
    <t>1 óëèðàë</t>
  </si>
  <si>
    <t>2 óëèðàë</t>
  </si>
  <si>
    <t>3 óëèðàë</t>
  </si>
  <si>
    <t>4 óëèðàë</t>
  </si>
  <si>
    <t>1. ÍÈÉÒ ÇÀÐËÀÃÛÍ Ä¯Í</t>
  </si>
  <si>
    <t xml:space="preserve">  2. ÓÐÑÃÀË ÇÀÐÄËÛÍ Ä¯Í</t>
  </si>
  <si>
    <t xml:space="preserve">  ÁÀÐÀÀ ¯ÉË×ÈËÃÝÝÍÈÉ ÇÀÐÄÀË</t>
  </si>
  <si>
    <t>Цалин хөлс болон нэмэгдэл урамшуулал</t>
  </si>
  <si>
    <t xml:space="preserve">   Үндсэн цалин</t>
  </si>
  <si>
    <t xml:space="preserve">   Унаа, хоолны хөнгөлөлт</t>
  </si>
  <si>
    <t>Аæèë îëãîã÷îîñ нийгмийн даатгалд төлөх шимтгэл</t>
  </si>
  <si>
    <t xml:space="preserve">   Òýòãýâýð òýòãýìæèéí äààòãàë øèìòãýë</t>
  </si>
  <si>
    <t xml:space="preserve">   Òýòãýâðèéí äààòãàë</t>
  </si>
  <si>
    <t xml:space="preserve">   Òýòãýìæèéí äààòãàë</t>
  </si>
  <si>
    <t xml:space="preserve">   ¯ÎÌØª íèé äààòãàë</t>
  </si>
  <si>
    <t xml:space="preserve">   Àæèëã¿éäëèéí äààòãàë</t>
  </si>
  <si>
    <t xml:space="preserve">   Ýð¿¿ë ìýíäèéí äààòãàë</t>
  </si>
  <si>
    <t xml:space="preserve">   Áè÷èã õýðýã àæ àõóé</t>
  </si>
  <si>
    <t xml:space="preserve">   Òýýâýð øàòàõóóíû çàðäàë</t>
  </si>
  <si>
    <t xml:space="preserve">   Øóóäàí õîëáîîíû çàðäàë</t>
  </si>
  <si>
    <t xml:space="preserve">   Äîòîîä àëáàí òîìèëîëò</t>
  </si>
  <si>
    <t xml:space="preserve">   Íîì, õýâëýëèéí çàðäàë</t>
  </si>
  <si>
    <t xml:space="preserve">   Ýä õîãøèë àâàõ çàðäàë</t>
  </si>
  <si>
    <t xml:space="preserve">   Óðñãàë çàñâàðûí çàðäàë</t>
  </si>
  <si>
    <t xml:space="preserve">   Òºëáºð õóðààìæ áóñàä óðñãàë çàðäàë</t>
  </si>
  <si>
    <t>ÇÀÐÄËÛÃ ÑÀÍÕ¯¯Æ¯¯ËÆÝÕ ÝÕ ¯¯ÑÂÝÐ</t>
  </si>
  <si>
    <t>Òºñâººñ ñàíõ¿¿æèõ</t>
  </si>
  <si>
    <t>Áàéãóóëëàãûí òîî</t>
  </si>
  <si>
    <t>Àæèëëàãñàä á¿ãä</t>
  </si>
  <si>
    <t xml:space="preserve">   Óäèðäàõ àæèëòàí</t>
  </si>
  <si>
    <t xml:space="preserve">   Ã¿éöýòãýõ àæèëòàí</t>
  </si>
  <si>
    <t xml:space="preserve">   Ãýðýë öàõèëãààí</t>
  </si>
  <si>
    <t xml:space="preserve">   Õè÷ýýë ¿éëäâýðëýëèéí äàäëàãà</t>
  </si>
  <si>
    <t>Áàðàà ¿éë÷èëãýýíèé áóñàä çàðäàë</t>
  </si>
  <si>
    <t>Òàòààñ áà óðñãàë øèëæ¿¿ëýã</t>
  </si>
  <si>
    <t xml:space="preserve">  ªðõ ãýðò îëãîõ øèëæ¿¿ëýã</t>
  </si>
  <si>
    <t xml:space="preserve">    Íýã óäààãèéí òýòãýìæ óðàìøóóëàë</t>
  </si>
  <si>
    <t xml:space="preserve">   Нэмэгдэл, урамшуулал</t>
  </si>
  <si>
    <t>Туслах үйл ажиллагааны орлогоос санхүүжих</t>
  </si>
  <si>
    <t xml:space="preserve">                                                                                                                                                                              Ня-бо                                             П.Ариунаа</t>
  </si>
  <si>
    <t xml:space="preserve">    Маягт хэвлүүлэх зардал</t>
  </si>
  <si>
    <t xml:space="preserve">   Мэдээлэл сурталчилгааны зардал</t>
  </si>
  <si>
    <t xml:space="preserve">            Багаж хэрэгсэл</t>
  </si>
  <si>
    <t xml:space="preserve">            Тавилга</t>
  </si>
  <si>
    <t xml:space="preserve">             Програм хангамж</t>
  </si>
  <si>
    <t>Хянасан: НЗДТГ-ын СТСХ-ийн Ахлах мэргэжилтэн                                      Ж.Энхтөр</t>
  </si>
  <si>
    <t xml:space="preserve">                                                                                                                                                                              Дарга                                             Э.Баттулга</t>
  </si>
  <si>
    <t>ÀßËÀË ÆÓÓË×ËÀËÛÍ ÃÀÇÀÐ-ûí 2015 оны áàòëàãäñàí төсвèéí ñàðûí õóâààðü</t>
  </si>
  <si>
    <t xml:space="preserve">   Түлш халаалт</t>
  </si>
  <si>
    <t xml:space="preserve">   Цэвэр бохир ус</t>
  </si>
  <si>
    <t>НИЙСЛЭЛИЙН АЯЛАЛ ЖУУЛЧЛАЛЫН ГАЗАР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</si>
</sst>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 Mon"/>
      <family val="2"/>
    </font>
    <font>
      <b/>
      <sz val="8"/>
      <name val="Arial Mon"/>
      <family val="2"/>
    </font>
    <font>
      <b/>
      <sz val="10"/>
      <name val="Arial Mon"/>
      <family val="2"/>
    </font>
    <font>
      <sz val="10"/>
      <name val="Arial Mon"/>
      <family val="2"/>
    </font>
    <font>
      <sz val="11"/>
      <name val="Arial Mon"/>
      <family val="2"/>
    </font>
    <font>
      <b/>
      <sz val="11"/>
      <name val="Arial Mon"/>
      <family val="2"/>
    </font>
    <font>
      <b/>
      <sz val="9"/>
      <name val="Arial Mo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6" applyFont="1" applyAlignment="1">
      <alignment vertical="center" wrapText="1"/>
    </xf>
    <xf numFmtId="0" fontId="6" fillId="0" borderId="0" xfId="6" applyFont="1" applyAlignment="1">
      <alignment vertical="center" wrapText="1"/>
    </xf>
    <xf numFmtId="0" fontId="4" fillId="0" borderId="1" xfId="6" applyFont="1" applyBorder="1" applyAlignment="1">
      <alignment vertical="center" wrapText="1"/>
    </xf>
    <xf numFmtId="164" fontId="4" fillId="0" borderId="1" xfId="6" applyNumberFormat="1" applyFont="1" applyBorder="1" applyAlignment="1">
      <alignment horizontal="center" vertical="center" wrapText="1"/>
    </xf>
    <xf numFmtId="164" fontId="4" fillId="0" borderId="1" xfId="7" applyNumberFormat="1" applyFont="1" applyBorder="1" applyAlignment="1">
      <alignment vertical="center" wrapText="1"/>
    </xf>
    <xf numFmtId="164" fontId="3" fillId="0" borderId="1" xfId="7" applyNumberFormat="1" applyFont="1" applyBorder="1" applyAlignment="1">
      <alignment vertical="center" wrapText="1"/>
    </xf>
    <xf numFmtId="164" fontId="4" fillId="0" borderId="1" xfId="6" applyNumberFormat="1" applyFont="1" applyBorder="1" applyAlignment="1">
      <alignment vertical="center" wrapText="1"/>
    </xf>
    <xf numFmtId="0" fontId="4" fillId="0" borderId="1" xfId="6" applyFont="1" applyBorder="1" applyAlignment="1">
      <alignment horizontal="center" vertical="center" wrapText="1"/>
    </xf>
    <xf numFmtId="0" fontId="3" fillId="0" borderId="0" xfId="6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vertical="center" wrapText="1"/>
    </xf>
    <xf numFmtId="164" fontId="3" fillId="2" borderId="1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vertical="center" wrapText="1"/>
    </xf>
    <xf numFmtId="0" fontId="3" fillId="2" borderId="0" xfId="6" applyFont="1" applyFill="1" applyBorder="1" applyAlignment="1">
      <alignment vertical="center" wrapText="1"/>
    </xf>
    <xf numFmtId="0" fontId="7" fillId="0" borderId="0" xfId="6" applyFont="1" applyAlignment="1">
      <alignment vertical="center" wrapText="1"/>
    </xf>
    <xf numFmtId="0" fontId="7" fillId="0" borderId="0" xfId="5" applyFont="1" applyAlignment="1">
      <alignment vertical="center" wrapText="1"/>
    </xf>
    <xf numFmtId="0" fontId="8" fillId="0" borderId="0" xfId="5" applyFont="1" applyAlignment="1">
      <alignment horizontal="left" vertical="center" wrapText="1"/>
    </xf>
    <xf numFmtId="0" fontId="8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/>
    </xf>
    <xf numFmtId="0" fontId="4" fillId="3" borderId="1" xfId="6" applyFont="1" applyFill="1" applyBorder="1" applyAlignment="1">
      <alignment horizontal="center" vertical="center" wrapText="1"/>
    </xf>
    <xf numFmtId="0" fontId="9" fillId="2" borderId="0" xfId="6" applyFont="1" applyFill="1" applyBorder="1" applyAlignment="1">
      <alignment horizontal="center" vertical="center" wrapText="1"/>
    </xf>
  </cellXfs>
  <cellStyles count="8">
    <cellStyle name="Comma" xfId="1" builtinId="3"/>
    <cellStyle name="Comma 2" xfId="2"/>
    <cellStyle name="Comma 3" xfId="3"/>
    <cellStyle name="Comma 4" xfId="4"/>
    <cellStyle name="Comma 4 2" xfId="7"/>
    <cellStyle name="Normal" xfId="0" builtinId="0"/>
    <cellStyle name="Normal 2" xfId="5"/>
    <cellStyle name="Normal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A60" sqref="A60:N60"/>
    </sheetView>
  </sheetViews>
  <sheetFormatPr defaultRowHeight="12.75" x14ac:dyDescent="0.2"/>
  <cols>
    <col min="1" max="1" width="42.28515625" style="1" customWidth="1"/>
    <col min="2" max="2" width="12" style="1" customWidth="1"/>
    <col min="3" max="3" width="11.140625" style="1" customWidth="1"/>
    <col min="4" max="4" width="11.28515625" style="1" bestFit="1" customWidth="1"/>
    <col min="5" max="5" width="11.140625" style="1" customWidth="1"/>
    <col min="6" max="9" width="11" style="1" customWidth="1"/>
    <col min="10" max="11" width="11.140625" style="1" customWidth="1"/>
    <col min="12" max="14" width="11" style="1" customWidth="1"/>
    <col min="15" max="16384" width="9.140625" style="1"/>
  </cols>
  <sheetData>
    <row r="1" spans="1:14" ht="15" customHeight="1" x14ac:dyDescent="0.2">
      <c r="A1" s="20"/>
      <c r="B1" s="20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">
      <c r="A2" s="20"/>
      <c r="B2" s="20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</row>
    <row r="3" spans="1:14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6.5" customHeight="1" x14ac:dyDescent="0.25">
      <c r="A5" s="21" t="s">
        <v>50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N6" s="14">
        <v>41992</v>
      </c>
    </row>
    <row r="7" spans="1:14" x14ac:dyDescent="0.2">
      <c r="A7" s="22" t="s">
        <v>1</v>
      </c>
      <c r="B7" s="22" t="s">
        <v>2</v>
      </c>
      <c r="C7" s="22" t="s">
        <v>3</v>
      </c>
      <c r="D7" s="22"/>
      <c r="E7" s="22"/>
      <c r="F7" s="22" t="s">
        <v>4</v>
      </c>
      <c r="G7" s="22"/>
      <c r="H7" s="22"/>
      <c r="I7" s="22" t="s">
        <v>5</v>
      </c>
      <c r="J7" s="22"/>
      <c r="K7" s="22"/>
      <c r="L7" s="22" t="s">
        <v>6</v>
      </c>
      <c r="M7" s="22"/>
      <c r="N7" s="22"/>
    </row>
    <row r="8" spans="1:14" x14ac:dyDescent="0.2">
      <c r="A8" s="22"/>
      <c r="B8" s="22"/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</row>
    <row r="9" spans="1:14" x14ac:dyDescent="0.2">
      <c r="A9" s="12" t="s">
        <v>7</v>
      </c>
      <c r="B9" s="13">
        <f>+B10</f>
        <v>263899600</v>
      </c>
      <c r="C9" s="13">
        <f>+C10</f>
        <v>29914286</v>
      </c>
      <c r="D9" s="13">
        <f t="shared" ref="D9:N9" si="0">+D10</f>
        <v>26243286</v>
      </c>
      <c r="E9" s="13">
        <f t="shared" si="0"/>
        <v>22187286</v>
      </c>
      <c r="F9" s="13">
        <f t="shared" si="0"/>
        <v>21583286</v>
      </c>
      <c r="G9" s="13">
        <f t="shared" si="0"/>
        <v>20633286</v>
      </c>
      <c r="H9" s="13">
        <f t="shared" si="0"/>
        <v>26898886</v>
      </c>
      <c r="I9" s="13">
        <f t="shared" si="0"/>
        <v>19403286</v>
      </c>
      <c r="J9" s="13">
        <f t="shared" si="0"/>
        <v>19403286</v>
      </c>
      <c r="K9" s="13">
        <f t="shared" si="0"/>
        <v>19403286</v>
      </c>
      <c r="L9" s="13">
        <f t="shared" si="0"/>
        <v>19403286</v>
      </c>
      <c r="M9" s="13">
        <f t="shared" si="0"/>
        <v>22268286</v>
      </c>
      <c r="N9" s="13">
        <f t="shared" si="0"/>
        <v>12577054</v>
      </c>
    </row>
    <row r="10" spans="1:14" x14ac:dyDescent="0.2">
      <c r="A10" s="12" t="s">
        <v>8</v>
      </c>
      <c r="B10" s="13">
        <f>+B11+B42</f>
        <v>263899600</v>
      </c>
      <c r="C10" s="13">
        <f t="shared" ref="C10:N10" si="1">+C11+C42</f>
        <v>29914286</v>
      </c>
      <c r="D10" s="13">
        <f t="shared" si="1"/>
        <v>26243286</v>
      </c>
      <c r="E10" s="13">
        <f t="shared" si="1"/>
        <v>22187286</v>
      </c>
      <c r="F10" s="13">
        <f t="shared" si="1"/>
        <v>21583286</v>
      </c>
      <c r="G10" s="13">
        <f t="shared" si="1"/>
        <v>20633286</v>
      </c>
      <c r="H10" s="13">
        <f t="shared" si="1"/>
        <v>26898886</v>
      </c>
      <c r="I10" s="13">
        <f t="shared" si="1"/>
        <v>19403286</v>
      </c>
      <c r="J10" s="13">
        <f t="shared" si="1"/>
        <v>19403286</v>
      </c>
      <c r="K10" s="13">
        <f t="shared" si="1"/>
        <v>19403286</v>
      </c>
      <c r="L10" s="13">
        <f t="shared" si="1"/>
        <v>19403286</v>
      </c>
      <c r="M10" s="13">
        <f t="shared" si="1"/>
        <v>22268286</v>
      </c>
      <c r="N10" s="13">
        <f t="shared" si="1"/>
        <v>12577054</v>
      </c>
    </row>
    <row r="11" spans="1:14" ht="13.5" customHeight="1" x14ac:dyDescent="0.2">
      <c r="A11" s="3" t="s">
        <v>9</v>
      </c>
      <c r="B11" s="4">
        <f>+B12+B16+B23</f>
        <v>245749600</v>
      </c>
      <c r="C11" s="4">
        <f>+C12+C16+C23</f>
        <v>28914286</v>
      </c>
      <c r="D11" s="4">
        <f t="shared" ref="D11:N11" si="2">+D12+D16+D23</f>
        <v>25243286</v>
      </c>
      <c r="E11" s="4">
        <f t="shared" si="2"/>
        <v>21187286</v>
      </c>
      <c r="F11" s="4">
        <f t="shared" si="2"/>
        <v>20583286</v>
      </c>
      <c r="G11" s="4">
        <f t="shared" si="2"/>
        <v>19633286</v>
      </c>
      <c r="H11" s="4">
        <f t="shared" si="2"/>
        <v>19273886</v>
      </c>
      <c r="I11" s="4">
        <f t="shared" si="2"/>
        <v>18903286</v>
      </c>
      <c r="J11" s="4">
        <f t="shared" si="2"/>
        <v>18903286</v>
      </c>
      <c r="K11" s="4">
        <f t="shared" si="2"/>
        <v>18903286</v>
      </c>
      <c r="L11" s="4">
        <f t="shared" si="2"/>
        <v>18903286</v>
      </c>
      <c r="M11" s="4">
        <f t="shared" si="2"/>
        <v>18743286</v>
      </c>
      <c r="N11" s="4">
        <f t="shared" si="2"/>
        <v>12577054</v>
      </c>
    </row>
    <row r="12" spans="1:14" x14ac:dyDescent="0.2">
      <c r="A12" s="3" t="s">
        <v>10</v>
      </c>
      <c r="B12" s="5">
        <f>SUM(B13+B14+B15)</f>
        <v>172293200</v>
      </c>
      <c r="C12" s="5">
        <f>SUM(C13+C14+C15)</f>
        <v>14742600</v>
      </c>
      <c r="D12" s="5">
        <f t="shared" ref="D12:N12" si="3">SUM(D13+D14+D15)</f>
        <v>14742600</v>
      </c>
      <c r="E12" s="5">
        <f t="shared" si="3"/>
        <v>14742600</v>
      </c>
      <c r="F12" s="5">
        <f t="shared" si="3"/>
        <v>14742600</v>
      </c>
      <c r="G12" s="5">
        <f t="shared" si="3"/>
        <v>14742600</v>
      </c>
      <c r="H12" s="5">
        <f t="shared" si="3"/>
        <v>14742600</v>
      </c>
      <c r="I12" s="5">
        <f t="shared" si="3"/>
        <v>14742600</v>
      </c>
      <c r="J12" s="5">
        <f t="shared" si="3"/>
        <v>14742600</v>
      </c>
      <c r="K12" s="5">
        <f t="shared" si="3"/>
        <v>14742600</v>
      </c>
      <c r="L12" s="5">
        <f t="shared" si="3"/>
        <v>14742600</v>
      </c>
      <c r="M12" s="5">
        <f t="shared" si="3"/>
        <v>14742600</v>
      </c>
      <c r="N12" s="5">
        <f t="shared" si="3"/>
        <v>10124600</v>
      </c>
    </row>
    <row r="13" spans="1:14" x14ac:dyDescent="0.2">
      <c r="A13" s="3" t="s">
        <v>11</v>
      </c>
      <c r="B13" s="5">
        <f>SUM(C13:N13)</f>
        <v>121344700</v>
      </c>
      <c r="C13" s="6">
        <v>10315000</v>
      </c>
      <c r="D13" s="6">
        <v>10315000</v>
      </c>
      <c r="E13" s="6">
        <v>10315000</v>
      </c>
      <c r="F13" s="6">
        <v>10315000</v>
      </c>
      <c r="G13" s="6">
        <v>10315000</v>
      </c>
      <c r="H13" s="6">
        <v>10315000</v>
      </c>
      <c r="I13" s="6">
        <v>10315000</v>
      </c>
      <c r="J13" s="6">
        <v>10315000</v>
      </c>
      <c r="K13" s="6">
        <v>10315000</v>
      </c>
      <c r="L13" s="6">
        <v>10315000</v>
      </c>
      <c r="M13" s="6">
        <v>10315000</v>
      </c>
      <c r="N13" s="6">
        <v>7879700</v>
      </c>
    </row>
    <row r="14" spans="1:14" ht="18" customHeight="1" x14ac:dyDescent="0.2">
      <c r="A14" s="3" t="s">
        <v>40</v>
      </c>
      <c r="B14" s="5">
        <f>SUM(C14:N14)</f>
        <v>37444900</v>
      </c>
      <c r="C14" s="6">
        <v>3200000</v>
      </c>
      <c r="D14" s="6">
        <v>3200000</v>
      </c>
      <c r="E14" s="6">
        <v>3200000</v>
      </c>
      <c r="F14" s="6">
        <v>3200000</v>
      </c>
      <c r="G14" s="6">
        <v>3200000</v>
      </c>
      <c r="H14" s="6">
        <v>3200000</v>
      </c>
      <c r="I14" s="6">
        <v>3200000</v>
      </c>
      <c r="J14" s="6">
        <v>3200000</v>
      </c>
      <c r="K14" s="6">
        <v>3200000</v>
      </c>
      <c r="L14" s="6">
        <v>3200000</v>
      </c>
      <c r="M14" s="6">
        <v>3200000</v>
      </c>
      <c r="N14" s="6">
        <v>2244900</v>
      </c>
    </row>
    <row r="15" spans="1:14" x14ac:dyDescent="0.2">
      <c r="A15" s="3" t="s">
        <v>12</v>
      </c>
      <c r="B15" s="5">
        <f>SUM(C15:N15)</f>
        <v>13503600</v>
      </c>
      <c r="C15" s="6">
        <v>1227600</v>
      </c>
      <c r="D15" s="6">
        <v>1227600</v>
      </c>
      <c r="E15" s="6">
        <v>1227600</v>
      </c>
      <c r="F15" s="6">
        <v>1227600</v>
      </c>
      <c r="G15" s="6">
        <v>1227600</v>
      </c>
      <c r="H15" s="6">
        <v>1227600</v>
      </c>
      <c r="I15" s="6">
        <v>1227600</v>
      </c>
      <c r="J15" s="6">
        <v>1227600</v>
      </c>
      <c r="K15" s="6">
        <v>1227600</v>
      </c>
      <c r="L15" s="6">
        <v>1227600</v>
      </c>
      <c r="M15" s="6">
        <v>1227600</v>
      </c>
      <c r="N15" s="6"/>
    </row>
    <row r="16" spans="1:14" ht="28.5" customHeight="1" x14ac:dyDescent="0.2">
      <c r="A16" s="3" t="s">
        <v>13</v>
      </c>
      <c r="B16" s="5">
        <f>SUM(B17+B22)</f>
        <v>18952000</v>
      </c>
      <c r="C16" s="5">
        <f>SUM(C17+C22)</f>
        <v>1621686</v>
      </c>
      <c r="D16" s="5">
        <f t="shared" ref="D16:N16" si="4">SUM(D17+D22)</f>
        <v>1621686</v>
      </c>
      <c r="E16" s="5">
        <f t="shared" si="4"/>
        <v>1621686</v>
      </c>
      <c r="F16" s="5">
        <f t="shared" si="4"/>
        <v>1621686</v>
      </c>
      <c r="G16" s="5">
        <f t="shared" si="4"/>
        <v>1621686</v>
      </c>
      <c r="H16" s="5">
        <f t="shared" si="4"/>
        <v>1621686</v>
      </c>
      <c r="I16" s="5">
        <f t="shared" si="4"/>
        <v>1621686</v>
      </c>
      <c r="J16" s="5">
        <f t="shared" si="4"/>
        <v>1621686</v>
      </c>
      <c r="K16" s="5">
        <f t="shared" si="4"/>
        <v>1621686</v>
      </c>
      <c r="L16" s="5">
        <f t="shared" si="4"/>
        <v>1621686</v>
      </c>
      <c r="M16" s="5">
        <f t="shared" si="4"/>
        <v>1621686</v>
      </c>
      <c r="N16" s="5">
        <f t="shared" si="4"/>
        <v>1113454</v>
      </c>
    </row>
    <row r="17" spans="1:14" ht="13.5" customHeight="1" x14ac:dyDescent="0.2">
      <c r="A17" s="3" t="s">
        <v>14</v>
      </c>
      <c r="B17" s="5">
        <f>SUM(B18:B21)</f>
        <v>15506200.000000002</v>
      </c>
      <c r="C17" s="5">
        <f>SUM(C18:C21)</f>
        <v>1326834</v>
      </c>
      <c r="D17" s="5">
        <f t="shared" ref="D17:N17" si="5">SUM(D18:D21)</f>
        <v>1326834</v>
      </c>
      <c r="E17" s="5">
        <f t="shared" si="5"/>
        <v>1326834</v>
      </c>
      <c r="F17" s="5">
        <f t="shared" si="5"/>
        <v>1326834</v>
      </c>
      <c r="G17" s="5">
        <f t="shared" si="5"/>
        <v>1326834</v>
      </c>
      <c r="H17" s="5">
        <f t="shared" si="5"/>
        <v>1326834</v>
      </c>
      <c r="I17" s="5">
        <f t="shared" si="5"/>
        <v>1326834</v>
      </c>
      <c r="J17" s="5">
        <f t="shared" si="5"/>
        <v>1326834</v>
      </c>
      <c r="K17" s="5">
        <f t="shared" si="5"/>
        <v>1326834</v>
      </c>
      <c r="L17" s="5">
        <f t="shared" si="5"/>
        <v>1326834</v>
      </c>
      <c r="M17" s="5">
        <f t="shared" si="5"/>
        <v>1326834</v>
      </c>
      <c r="N17" s="5">
        <f t="shared" si="5"/>
        <v>911026</v>
      </c>
    </row>
    <row r="18" spans="1:14" x14ac:dyDescent="0.2">
      <c r="A18" s="3" t="s">
        <v>15</v>
      </c>
      <c r="B18" s="5">
        <f>SUM(C18:N18)</f>
        <v>12060500.000000002</v>
      </c>
      <c r="C18" s="10">
        <f>+C12*0.07</f>
        <v>1031982.0000000001</v>
      </c>
      <c r="D18" s="10">
        <f t="shared" ref="D18" si="6">+D12*0.07</f>
        <v>1031982.0000000001</v>
      </c>
      <c r="E18" s="10">
        <f t="shared" ref="E18:M18" si="7">+E12*0.07</f>
        <v>1031982.0000000001</v>
      </c>
      <c r="F18" s="10">
        <f t="shared" si="7"/>
        <v>1031982.0000000001</v>
      </c>
      <c r="G18" s="10">
        <f t="shared" si="7"/>
        <v>1031982.0000000001</v>
      </c>
      <c r="H18" s="10">
        <f t="shared" si="7"/>
        <v>1031982.0000000001</v>
      </c>
      <c r="I18" s="10">
        <f t="shared" si="7"/>
        <v>1031982.0000000001</v>
      </c>
      <c r="J18" s="10">
        <f t="shared" si="7"/>
        <v>1031982.0000000001</v>
      </c>
      <c r="K18" s="10">
        <f t="shared" si="7"/>
        <v>1031982.0000000001</v>
      </c>
      <c r="L18" s="10">
        <f t="shared" si="7"/>
        <v>1031982.0000000001</v>
      </c>
      <c r="M18" s="10">
        <f t="shared" si="7"/>
        <v>1031982.0000000001</v>
      </c>
      <c r="N18" s="10">
        <v>708698</v>
      </c>
    </row>
    <row r="19" spans="1:14" x14ac:dyDescent="0.2">
      <c r="A19" s="3" t="s">
        <v>16</v>
      </c>
      <c r="B19" s="5">
        <f>SUM(C19:N19)</f>
        <v>1378299.8000000003</v>
      </c>
      <c r="C19" s="10">
        <f>+C12*0.008</f>
        <v>117940.8</v>
      </c>
      <c r="D19" s="10">
        <f t="shared" ref="D19" si="8">+D12*0.008</f>
        <v>117940.8</v>
      </c>
      <c r="E19" s="10">
        <f t="shared" ref="E19:M19" si="9">+E12*0.008</f>
        <v>117940.8</v>
      </c>
      <c r="F19" s="10">
        <f t="shared" si="9"/>
        <v>117940.8</v>
      </c>
      <c r="G19" s="10">
        <f t="shared" si="9"/>
        <v>117940.8</v>
      </c>
      <c r="H19" s="10">
        <f t="shared" si="9"/>
        <v>117940.8</v>
      </c>
      <c r="I19" s="10">
        <f t="shared" si="9"/>
        <v>117940.8</v>
      </c>
      <c r="J19" s="10">
        <f t="shared" si="9"/>
        <v>117940.8</v>
      </c>
      <c r="K19" s="10">
        <f t="shared" si="9"/>
        <v>117940.8</v>
      </c>
      <c r="L19" s="10">
        <f t="shared" si="9"/>
        <v>117940.8</v>
      </c>
      <c r="M19" s="10">
        <f t="shared" si="9"/>
        <v>117940.8</v>
      </c>
      <c r="N19" s="10">
        <v>80951</v>
      </c>
    </row>
    <row r="20" spans="1:14" x14ac:dyDescent="0.2">
      <c r="A20" s="3" t="s">
        <v>17</v>
      </c>
      <c r="B20" s="5">
        <f>SUM(C20:N20)</f>
        <v>1722900</v>
      </c>
      <c r="C20" s="10">
        <f>+C12*0.01</f>
        <v>147426</v>
      </c>
      <c r="D20" s="10">
        <f t="shared" ref="D20" si="10">+D12*0.01</f>
        <v>147426</v>
      </c>
      <c r="E20" s="10">
        <f t="shared" ref="E20:M20" si="11">+E12*0.01</f>
        <v>147426</v>
      </c>
      <c r="F20" s="10">
        <f t="shared" si="11"/>
        <v>147426</v>
      </c>
      <c r="G20" s="10">
        <f t="shared" si="11"/>
        <v>147426</v>
      </c>
      <c r="H20" s="10">
        <f t="shared" si="11"/>
        <v>147426</v>
      </c>
      <c r="I20" s="10">
        <f t="shared" si="11"/>
        <v>147426</v>
      </c>
      <c r="J20" s="10">
        <f t="shared" si="11"/>
        <v>147426</v>
      </c>
      <c r="K20" s="10">
        <f t="shared" si="11"/>
        <v>147426</v>
      </c>
      <c r="L20" s="10">
        <f t="shared" si="11"/>
        <v>147426</v>
      </c>
      <c r="M20" s="10">
        <f t="shared" si="11"/>
        <v>147426</v>
      </c>
      <c r="N20" s="10">
        <v>101214</v>
      </c>
    </row>
    <row r="21" spans="1:14" x14ac:dyDescent="0.2">
      <c r="A21" s="3" t="s">
        <v>18</v>
      </c>
      <c r="B21" s="5">
        <f>SUM(C21:N21)</f>
        <v>344500.20000000007</v>
      </c>
      <c r="C21" s="6">
        <f>+C12*0.002</f>
        <v>29485.200000000001</v>
      </c>
      <c r="D21" s="6">
        <f t="shared" ref="D21" si="12">+D12*0.002</f>
        <v>29485.200000000001</v>
      </c>
      <c r="E21" s="6">
        <f t="shared" ref="E21:M21" si="13">+E12*0.002</f>
        <v>29485.200000000001</v>
      </c>
      <c r="F21" s="6">
        <f t="shared" si="13"/>
        <v>29485.200000000001</v>
      </c>
      <c r="G21" s="6">
        <f t="shared" si="13"/>
        <v>29485.200000000001</v>
      </c>
      <c r="H21" s="6">
        <f t="shared" si="13"/>
        <v>29485.200000000001</v>
      </c>
      <c r="I21" s="6">
        <f t="shared" si="13"/>
        <v>29485.200000000001</v>
      </c>
      <c r="J21" s="6">
        <f t="shared" si="13"/>
        <v>29485.200000000001</v>
      </c>
      <c r="K21" s="6">
        <f t="shared" si="13"/>
        <v>29485.200000000001</v>
      </c>
      <c r="L21" s="6">
        <f t="shared" si="13"/>
        <v>29485.200000000001</v>
      </c>
      <c r="M21" s="6">
        <f t="shared" si="13"/>
        <v>29485.200000000001</v>
      </c>
      <c r="N21" s="6">
        <v>20163</v>
      </c>
    </row>
    <row r="22" spans="1:14" x14ac:dyDescent="0.2">
      <c r="A22" s="3" t="s">
        <v>19</v>
      </c>
      <c r="B22" s="5">
        <f>SUM(C22:N22)</f>
        <v>3445800</v>
      </c>
      <c r="C22" s="6">
        <f>+C12*0.02</f>
        <v>294852</v>
      </c>
      <c r="D22" s="6">
        <f t="shared" ref="D22" si="14">+D12*0.02</f>
        <v>294852</v>
      </c>
      <c r="E22" s="6">
        <f t="shared" ref="E22:M22" si="15">+E12*0.02</f>
        <v>294852</v>
      </c>
      <c r="F22" s="6">
        <f t="shared" si="15"/>
        <v>294852</v>
      </c>
      <c r="G22" s="6">
        <f t="shared" si="15"/>
        <v>294852</v>
      </c>
      <c r="H22" s="6">
        <f t="shared" si="15"/>
        <v>294852</v>
      </c>
      <c r="I22" s="6">
        <f t="shared" si="15"/>
        <v>294852</v>
      </c>
      <c r="J22" s="6">
        <f t="shared" si="15"/>
        <v>294852</v>
      </c>
      <c r="K22" s="6">
        <f t="shared" si="15"/>
        <v>294852</v>
      </c>
      <c r="L22" s="6">
        <f t="shared" si="15"/>
        <v>294852</v>
      </c>
      <c r="M22" s="6">
        <f t="shared" si="15"/>
        <v>294852</v>
      </c>
      <c r="N22" s="6">
        <v>202428</v>
      </c>
    </row>
    <row r="23" spans="1:14" ht="16.5" customHeight="1" x14ac:dyDescent="0.2">
      <c r="A23" s="3" t="s">
        <v>36</v>
      </c>
      <c r="B23" s="5">
        <f>SUM(B24:B41)</f>
        <v>54504400</v>
      </c>
      <c r="C23" s="5">
        <f t="shared" ref="C23:N23" si="16">+C24+C25+C27+C28+C29+C31+C32+C33+C34+C38+C39+C40+C41</f>
        <v>12550000</v>
      </c>
      <c r="D23" s="5">
        <f t="shared" si="16"/>
        <v>8879000</v>
      </c>
      <c r="E23" s="5">
        <f t="shared" si="16"/>
        <v>4823000</v>
      </c>
      <c r="F23" s="5">
        <f t="shared" si="16"/>
        <v>4219000</v>
      </c>
      <c r="G23" s="5">
        <f t="shared" si="16"/>
        <v>3269000</v>
      </c>
      <c r="H23" s="5">
        <f t="shared" si="16"/>
        <v>2909600</v>
      </c>
      <c r="I23" s="5">
        <f t="shared" si="16"/>
        <v>2539000</v>
      </c>
      <c r="J23" s="5">
        <f t="shared" si="16"/>
        <v>2539000</v>
      </c>
      <c r="K23" s="5">
        <f t="shared" si="16"/>
        <v>2539000</v>
      </c>
      <c r="L23" s="5">
        <f t="shared" si="16"/>
        <v>2539000</v>
      </c>
      <c r="M23" s="5">
        <f t="shared" si="16"/>
        <v>2379000</v>
      </c>
      <c r="N23" s="5">
        <f t="shared" si="16"/>
        <v>1339000</v>
      </c>
    </row>
    <row r="24" spans="1:14" x14ac:dyDescent="0.2">
      <c r="A24" s="3" t="s">
        <v>20</v>
      </c>
      <c r="B24" s="5">
        <f>SUM(C24:N24)</f>
        <v>9880000</v>
      </c>
      <c r="C24" s="6">
        <v>1000000</v>
      </c>
      <c r="D24" s="6">
        <v>1000000</v>
      </c>
      <c r="E24" s="6">
        <v>1000000</v>
      </c>
      <c r="F24" s="6">
        <v>980000</v>
      </c>
      <c r="G24" s="6">
        <v>980000</v>
      </c>
      <c r="H24" s="6">
        <v>980000</v>
      </c>
      <c r="I24" s="6">
        <v>800000</v>
      </c>
      <c r="J24" s="6">
        <v>800000</v>
      </c>
      <c r="K24" s="6">
        <v>800000</v>
      </c>
      <c r="L24" s="6">
        <v>800000</v>
      </c>
      <c r="M24" s="6">
        <v>640000</v>
      </c>
      <c r="N24" s="6">
        <v>100000</v>
      </c>
    </row>
    <row r="25" spans="1:14" x14ac:dyDescent="0.2">
      <c r="A25" s="3" t="s">
        <v>34</v>
      </c>
      <c r="B25" s="5">
        <f>SUM(C25:N25)</f>
        <v>5559600</v>
      </c>
      <c r="C25" s="6">
        <v>1000000</v>
      </c>
      <c r="D25" s="6">
        <v>479000</v>
      </c>
      <c r="E25" s="6">
        <v>479000</v>
      </c>
      <c r="F25" s="6">
        <v>379000</v>
      </c>
      <c r="G25" s="6">
        <v>379000</v>
      </c>
      <c r="H25" s="6">
        <v>569600</v>
      </c>
      <c r="I25" s="6">
        <v>379000</v>
      </c>
      <c r="J25" s="6">
        <v>379000</v>
      </c>
      <c r="K25" s="6">
        <v>379000</v>
      </c>
      <c r="L25" s="6">
        <v>379000</v>
      </c>
      <c r="M25" s="6">
        <v>379000</v>
      </c>
      <c r="N25" s="6">
        <v>379000</v>
      </c>
    </row>
    <row r="26" spans="1:14" x14ac:dyDescent="0.2">
      <c r="A26" s="3" t="s">
        <v>51</v>
      </c>
      <c r="B26" s="5">
        <f>SUM(C26:N26)</f>
        <v>3018400</v>
      </c>
      <c r="C26" s="6">
        <v>500000</v>
      </c>
      <c r="D26" s="6">
        <v>500000</v>
      </c>
      <c r="E26" s="6">
        <v>500000</v>
      </c>
      <c r="F26" s="6">
        <v>500000</v>
      </c>
      <c r="G26" s="6">
        <v>500000</v>
      </c>
      <c r="H26" s="6"/>
      <c r="I26" s="6"/>
      <c r="J26" s="6"/>
      <c r="K26" s="6">
        <v>518400</v>
      </c>
      <c r="L26" s="6"/>
      <c r="M26" s="6"/>
      <c r="N26" s="6"/>
    </row>
    <row r="27" spans="1:14" x14ac:dyDescent="0.2">
      <c r="A27" s="3" t="s">
        <v>21</v>
      </c>
      <c r="B27" s="5">
        <f t="shared" ref="B27:B44" si="17">SUM(C27:N27)</f>
        <v>8050000</v>
      </c>
      <c r="C27" s="6">
        <v>1000000</v>
      </c>
      <c r="D27" s="6">
        <v>1000000</v>
      </c>
      <c r="E27" s="6">
        <v>1000000</v>
      </c>
      <c r="F27" s="6">
        <v>1000000</v>
      </c>
      <c r="G27" s="6">
        <v>550000</v>
      </c>
      <c r="H27" s="6">
        <v>500000</v>
      </c>
      <c r="I27" s="6">
        <v>500000</v>
      </c>
      <c r="J27" s="6">
        <v>500000</v>
      </c>
      <c r="K27" s="6">
        <v>500000</v>
      </c>
      <c r="L27" s="6">
        <v>500000</v>
      </c>
      <c r="M27" s="6">
        <v>500000</v>
      </c>
      <c r="N27" s="6">
        <v>500000</v>
      </c>
    </row>
    <row r="28" spans="1:14" x14ac:dyDescent="0.2">
      <c r="A28" s="3" t="s">
        <v>43</v>
      </c>
      <c r="B28" s="5">
        <f t="shared" si="17"/>
        <v>2450000</v>
      </c>
      <c r="C28" s="6">
        <v>2450000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3" t="s">
        <v>22</v>
      </c>
      <c r="B29" s="5">
        <f t="shared" si="17"/>
        <v>4500000</v>
      </c>
      <c r="C29" s="6">
        <v>500000</v>
      </c>
      <c r="D29" s="6">
        <v>400000</v>
      </c>
      <c r="E29" s="6">
        <v>360000</v>
      </c>
      <c r="F29" s="6">
        <v>360000</v>
      </c>
      <c r="G29" s="6">
        <v>360000</v>
      </c>
      <c r="H29" s="6">
        <v>360000</v>
      </c>
      <c r="I29" s="6">
        <v>360000</v>
      </c>
      <c r="J29" s="6">
        <v>360000</v>
      </c>
      <c r="K29" s="6">
        <v>360000</v>
      </c>
      <c r="L29" s="6">
        <v>360000</v>
      </c>
      <c r="M29" s="6">
        <v>360000</v>
      </c>
      <c r="N29" s="6">
        <v>360000</v>
      </c>
    </row>
    <row r="30" spans="1:14" x14ac:dyDescent="0.2">
      <c r="A30" s="3" t="s">
        <v>52</v>
      </c>
      <c r="B30" s="5">
        <f t="shared" si="17"/>
        <v>962400</v>
      </c>
      <c r="C30" s="6">
        <v>300000</v>
      </c>
      <c r="D30" s="6">
        <v>300000</v>
      </c>
      <c r="E30" s="6">
        <v>300000</v>
      </c>
      <c r="F30" s="6">
        <v>62400</v>
      </c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3" t="s">
        <v>23</v>
      </c>
      <c r="B31" s="5">
        <f t="shared" si="17"/>
        <v>1000000</v>
      </c>
      <c r="C31" s="6">
        <v>500000</v>
      </c>
      <c r="D31" s="6"/>
      <c r="E31" s="6"/>
      <c r="F31" s="6">
        <v>500000</v>
      </c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3" t="s">
        <v>24</v>
      </c>
      <c r="B32" s="5">
        <f t="shared" si="17"/>
        <v>100000</v>
      </c>
      <c r="C32" s="6">
        <v>100000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1:14" ht="9.75" customHeight="1" x14ac:dyDescent="0.2">
      <c r="A33" s="3" t="s">
        <v>35</v>
      </c>
      <c r="B33" s="5">
        <f t="shared" si="17"/>
        <v>0</v>
      </c>
      <c r="C33" s="6">
        <v>0</v>
      </c>
      <c r="D33" s="6">
        <v>0</v>
      </c>
      <c r="E33" s="6">
        <v>0</v>
      </c>
      <c r="F33" s="6">
        <v>0</v>
      </c>
      <c r="G33" s="6"/>
      <c r="H33" s="6"/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</row>
    <row r="34" spans="1:14" x14ac:dyDescent="0.2">
      <c r="A34" s="3" t="s">
        <v>25</v>
      </c>
      <c r="B34" s="5">
        <f t="shared" si="17"/>
        <v>0</v>
      </c>
      <c r="C34" s="6"/>
      <c r="D34" s="6"/>
      <c r="E34" s="6"/>
      <c r="F34" s="6"/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x14ac:dyDescent="0.2">
      <c r="A35" s="3" t="s">
        <v>45</v>
      </c>
      <c r="B35" s="5">
        <f>+C35</f>
        <v>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3" t="s">
        <v>46</v>
      </c>
      <c r="B36" s="5">
        <f t="shared" ref="B36:B37" si="18">+C36</f>
        <v>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3" t="s">
        <v>47</v>
      </c>
      <c r="B37" s="5">
        <f t="shared" si="18"/>
        <v>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3" t="s">
        <v>26</v>
      </c>
      <c r="B38" s="5">
        <f t="shared" si="17"/>
        <v>1000000</v>
      </c>
      <c r="C38" s="6">
        <v>500000</v>
      </c>
      <c r="D38" s="6">
        <v>500000</v>
      </c>
      <c r="E38" s="6"/>
      <c r="F38" s="6">
        <v>0</v>
      </c>
      <c r="G38" s="6">
        <v>0</v>
      </c>
      <c r="H38" s="6">
        <v>0</v>
      </c>
      <c r="I38" s="6"/>
      <c r="J38" s="6">
        <v>0</v>
      </c>
      <c r="K38" s="6">
        <v>0</v>
      </c>
      <c r="L38" s="6">
        <v>0</v>
      </c>
      <c r="M38" s="6">
        <v>0</v>
      </c>
      <c r="N38" s="6">
        <v>0</v>
      </c>
    </row>
    <row r="39" spans="1:14" x14ac:dyDescent="0.2">
      <c r="A39" s="3" t="s">
        <v>27</v>
      </c>
      <c r="B39" s="5">
        <f t="shared" si="17"/>
        <v>8500000</v>
      </c>
      <c r="C39" s="6">
        <v>1000000</v>
      </c>
      <c r="D39" s="6">
        <v>1500000</v>
      </c>
      <c r="E39" s="6">
        <v>1000000</v>
      </c>
      <c r="F39" s="6">
        <v>1000000</v>
      </c>
      <c r="G39" s="6">
        <v>1000000</v>
      </c>
      <c r="H39" s="6">
        <v>500000</v>
      </c>
      <c r="I39" s="6">
        <v>500000</v>
      </c>
      <c r="J39" s="6">
        <v>500000</v>
      </c>
      <c r="K39" s="6">
        <v>500000</v>
      </c>
      <c r="L39" s="6">
        <v>500000</v>
      </c>
      <c r="M39" s="6">
        <v>500000</v>
      </c>
      <c r="N39" s="6"/>
    </row>
    <row r="40" spans="1:14" x14ac:dyDescent="0.2">
      <c r="A40" s="3" t="s">
        <v>44</v>
      </c>
      <c r="B40" s="5">
        <f t="shared" si="17"/>
        <v>2500000</v>
      </c>
      <c r="C40" s="6">
        <v>1500000</v>
      </c>
      <c r="D40" s="6">
        <v>1000000</v>
      </c>
      <c r="E40" s="6"/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1:14" ht="19.5" customHeight="1" x14ac:dyDescent="0.2">
      <c r="A41" s="3" t="s">
        <v>0</v>
      </c>
      <c r="B41" s="5">
        <f t="shared" si="17"/>
        <v>6984000</v>
      </c>
      <c r="C41" s="6">
        <v>3000000</v>
      </c>
      <c r="D41" s="6">
        <v>3000000</v>
      </c>
      <c r="E41" s="6">
        <v>984000</v>
      </c>
      <c r="F41" s="6"/>
      <c r="G41" s="6"/>
      <c r="H41" s="6"/>
      <c r="I41" s="6">
        <v>0</v>
      </c>
      <c r="J41" s="6">
        <v>0</v>
      </c>
      <c r="K41" s="6"/>
      <c r="L41" s="6"/>
      <c r="M41" s="6"/>
      <c r="N41" s="6"/>
    </row>
    <row r="42" spans="1:14" ht="13.5" customHeight="1" x14ac:dyDescent="0.2">
      <c r="A42" s="3" t="s">
        <v>37</v>
      </c>
      <c r="B42" s="5">
        <f>+B43</f>
        <v>18150000</v>
      </c>
      <c r="C42" s="6">
        <f>+C43</f>
        <v>1000000</v>
      </c>
      <c r="D42" s="6">
        <f t="shared" ref="D42:N42" si="19">+D43</f>
        <v>1000000</v>
      </c>
      <c r="E42" s="6">
        <f t="shared" si="19"/>
        <v>1000000</v>
      </c>
      <c r="F42" s="6">
        <f t="shared" si="19"/>
        <v>1000000</v>
      </c>
      <c r="G42" s="6">
        <f t="shared" si="19"/>
        <v>1000000</v>
      </c>
      <c r="H42" s="6">
        <f t="shared" si="19"/>
        <v>7625000</v>
      </c>
      <c r="I42" s="6">
        <f t="shared" si="19"/>
        <v>500000</v>
      </c>
      <c r="J42" s="6">
        <f t="shared" si="19"/>
        <v>500000</v>
      </c>
      <c r="K42" s="6">
        <f t="shared" si="19"/>
        <v>500000</v>
      </c>
      <c r="L42" s="6">
        <f t="shared" si="19"/>
        <v>500000</v>
      </c>
      <c r="M42" s="6">
        <f t="shared" si="19"/>
        <v>3525000</v>
      </c>
      <c r="N42" s="6">
        <f t="shared" si="19"/>
        <v>0</v>
      </c>
    </row>
    <row r="43" spans="1:14" ht="13.5" customHeight="1" x14ac:dyDescent="0.2">
      <c r="A43" s="3" t="s">
        <v>38</v>
      </c>
      <c r="B43" s="5">
        <f>+B44</f>
        <v>18150000</v>
      </c>
      <c r="C43" s="6">
        <f>+C44</f>
        <v>1000000</v>
      </c>
      <c r="D43" s="6">
        <f t="shared" ref="D43:N43" si="20">+D44</f>
        <v>1000000</v>
      </c>
      <c r="E43" s="6">
        <f t="shared" si="20"/>
        <v>1000000</v>
      </c>
      <c r="F43" s="6">
        <f t="shared" si="20"/>
        <v>1000000</v>
      </c>
      <c r="G43" s="6">
        <f t="shared" si="20"/>
        <v>1000000</v>
      </c>
      <c r="H43" s="6">
        <f t="shared" si="20"/>
        <v>7625000</v>
      </c>
      <c r="I43" s="6">
        <f t="shared" si="20"/>
        <v>500000</v>
      </c>
      <c r="J43" s="6">
        <f t="shared" si="20"/>
        <v>500000</v>
      </c>
      <c r="K43" s="6">
        <f t="shared" si="20"/>
        <v>500000</v>
      </c>
      <c r="L43" s="6">
        <f t="shared" si="20"/>
        <v>500000</v>
      </c>
      <c r="M43" s="6">
        <f t="shared" si="20"/>
        <v>3525000</v>
      </c>
      <c r="N43" s="6">
        <f t="shared" si="20"/>
        <v>0</v>
      </c>
    </row>
    <row r="44" spans="1:14" ht="13.5" customHeight="1" x14ac:dyDescent="0.2">
      <c r="A44" s="3" t="s">
        <v>39</v>
      </c>
      <c r="B44" s="5">
        <f t="shared" si="17"/>
        <v>18150000</v>
      </c>
      <c r="C44" s="6">
        <v>1000000</v>
      </c>
      <c r="D44" s="6">
        <v>1000000</v>
      </c>
      <c r="E44" s="6">
        <v>1000000</v>
      </c>
      <c r="F44" s="6">
        <v>1000000</v>
      </c>
      <c r="G44" s="6">
        <v>1000000</v>
      </c>
      <c r="H44" s="6">
        <v>7625000</v>
      </c>
      <c r="I44" s="6">
        <v>500000</v>
      </c>
      <c r="J44" s="6">
        <v>500000</v>
      </c>
      <c r="K44" s="6">
        <v>500000</v>
      </c>
      <c r="L44" s="6">
        <v>500000</v>
      </c>
      <c r="M44" s="6">
        <v>3525000</v>
      </c>
      <c r="N44" s="6"/>
    </row>
    <row r="45" spans="1:14" x14ac:dyDescent="0.2">
      <c r="A45" s="3" t="s">
        <v>28</v>
      </c>
      <c r="B45" s="7">
        <f>+B46</f>
        <v>263899600</v>
      </c>
      <c r="C45" s="7">
        <f>+C46+C47</f>
        <v>29914286</v>
      </c>
      <c r="D45" s="7">
        <f t="shared" ref="D45:N45" si="21">+D46+D47</f>
        <v>26243286</v>
      </c>
      <c r="E45" s="7">
        <f t="shared" si="21"/>
        <v>22187286</v>
      </c>
      <c r="F45" s="7">
        <f t="shared" si="21"/>
        <v>21583286</v>
      </c>
      <c r="G45" s="7">
        <f t="shared" si="21"/>
        <v>20633286</v>
      </c>
      <c r="H45" s="7">
        <f t="shared" si="21"/>
        <v>26898886</v>
      </c>
      <c r="I45" s="7">
        <f t="shared" si="21"/>
        <v>19403286</v>
      </c>
      <c r="J45" s="7">
        <f t="shared" si="21"/>
        <v>19403286</v>
      </c>
      <c r="K45" s="7">
        <f t="shared" si="21"/>
        <v>19403286</v>
      </c>
      <c r="L45" s="7">
        <f t="shared" si="21"/>
        <v>19403286</v>
      </c>
      <c r="M45" s="7">
        <f t="shared" si="21"/>
        <v>22268286</v>
      </c>
      <c r="N45" s="7">
        <f t="shared" si="21"/>
        <v>12577054</v>
      </c>
    </row>
    <row r="46" spans="1:14" ht="12.75" customHeight="1" x14ac:dyDescent="0.2">
      <c r="A46" s="3" t="s">
        <v>29</v>
      </c>
      <c r="B46" s="7">
        <f>+B9</f>
        <v>263899600</v>
      </c>
      <c r="C46" s="7">
        <f>+C9-C47</f>
        <v>29914286</v>
      </c>
      <c r="D46" s="7">
        <f t="shared" ref="D46:N46" si="22">+D9-D47</f>
        <v>26243286</v>
      </c>
      <c r="E46" s="7">
        <f t="shared" si="22"/>
        <v>22187286</v>
      </c>
      <c r="F46" s="7">
        <f t="shared" si="22"/>
        <v>21583286</v>
      </c>
      <c r="G46" s="7">
        <f t="shared" si="22"/>
        <v>20633286</v>
      </c>
      <c r="H46" s="7">
        <f t="shared" si="22"/>
        <v>26898886</v>
      </c>
      <c r="I46" s="7">
        <f t="shared" si="22"/>
        <v>19403286</v>
      </c>
      <c r="J46" s="7">
        <f t="shared" si="22"/>
        <v>19403286</v>
      </c>
      <c r="K46" s="7">
        <f t="shared" si="22"/>
        <v>19403286</v>
      </c>
      <c r="L46" s="7">
        <f t="shared" si="22"/>
        <v>19403286</v>
      </c>
      <c r="M46" s="7">
        <f t="shared" si="22"/>
        <v>22268286</v>
      </c>
      <c r="N46" s="7">
        <f t="shared" si="22"/>
        <v>12577054</v>
      </c>
    </row>
    <row r="47" spans="1:14" ht="12.75" customHeight="1" x14ac:dyDescent="0.2">
      <c r="A47" s="3" t="s">
        <v>41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1:14" ht="13.5" customHeight="1" x14ac:dyDescent="0.2">
      <c r="A48" s="3" t="s">
        <v>30</v>
      </c>
      <c r="B48" s="8">
        <v>1</v>
      </c>
      <c r="C48" s="8">
        <v>1</v>
      </c>
      <c r="D48" s="8">
        <v>1</v>
      </c>
      <c r="E48" s="8">
        <v>1</v>
      </c>
      <c r="F48" s="8">
        <v>1</v>
      </c>
      <c r="G48" s="8">
        <v>1</v>
      </c>
      <c r="H48" s="8">
        <v>1</v>
      </c>
      <c r="I48" s="8">
        <v>1</v>
      </c>
      <c r="J48" s="8">
        <v>1</v>
      </c>
      <c r="K48" s="8">
        <v>1</v>
      </c>
      <c r="L48" s="8">
        <v>1</v>
      </c>
      <c r="M48" s="8">
        <v>1</v>
      </c>
      <c r="N48" s="8">
        <v>1</v>
      </c>
    </row>
    <row r="49" spans="1:14" ht="14.25" customHeight="1" x14ac:dyDescent="0.2">
      <c r="A49" s="3" t="s">
        <v>31</v>
      </c>
      <c r="B49" s="8">
        <f>+B50+B51</f>
        <v>18</v>
      </c>
      <c r="C49" s="8">
        <f t="shared" ref="C49:N49" si="23">+C50+C51</f>
        <v>18</v>
      </c>
      <c r="D49" s="8">
        <f t="shared" si="23"/>
        <v>18</v>
      </c>
      <c r="E49" s="8">
        <f t="shared" si="23"/>
        <v>18</v>
      </c>
      <c r="F49" s="8">
        <f t="shared" si="23"/>
        <v>18</v>
      </c>
      <c r="G49" s="8">
        <f t="shared" si="23"/>
        <v>18</v>
      </c>
      <c r="H49" s="8">
        <f t="shared" si="23"/>
        <v>18</v>
      </c>
      <c r="I49" s="8">
        <f t="shared" si="23"/>
        <v>18</v>
      </c>
      <c r="J49" s="8">
        <f t="shared" si="23"/>
        <v>18</v>
      </c>
      <c r="K49" s="8">
        <f t="shared" si="23"/>
        <v>18</v>
      </c>
      <c r="L49" s="8">
        <f t="shared" si="23"/>
        <v>18</v>
      </c>
      <c r="M49" s="8">
        <f t="shared" si="23"/>
        <v>18</v>
      </c>
      <c r="N49" s="8">
        <f t="shared" si="23"/>
        <v>18</v>
      </c>
    </row>
    <row r="50" spans="1:14" x14ac:dyDescent="0.2">
      <c r="A50" s="3" t="s">
        <v>32</v>
      </c>
      <c r="B50" s="8">
        <v>1</v>
      </c>
      <c r="C50" s="8">
        <v>1</v>
      </c>
      <c r="D50" s="8">
        <v>1</v>
      </c>
      <c r="E50" s="8">
        <v>1</v>
      </c>
      <c r="F50" s="8">
        <v>1</v>
      </c>
      <c r="G50" s="8">
        <v>1</v>
      </c>
      <c r="H50" s="8">
        <v>1</v>
      </c>
      <c r="I50" s="8">
        <v>1</v>
      </c>
      <c r="J50" s="8">
        <v>1</v>
      </c>
      <c r="K50" s="8">
        <v>1</v>
      </c>
      <c r="L50" s="8">
        <v>1</v>
      </c>
      <c r="M50" s="8">
        <v>1</v>
      </c>
      <c r="N50" s="8">
        <v>1</v>
      </c>
    </row>
    <row r="51" spans="1:14" x14ac:dyDescent="0.2">
      <c r="A51" s="3" t="s">
        <v>33</v>
      </c>
      <c r="B51" s="8">
        <v>17</v>
      </c>
      <c r="C51" s="8">
        <v>17</v>
      </c>
      <c r="D51" s="8">
        <v>17</v>
      </c>
      <c r="E51" s="8">
        <v>17</v>
      </c>
      <c r="F51" s="8">
        <v>17</v>
      </c>
      <c r="G51" s="8">
        <v>17</v>
      </c>
      <c r="H51" s="8">
        <v>17</v>
      </c>
      <c r="I51" s="8">
        <v>17</v>
      </c>
      <c r="J51" s="8">
        <v>17</v>
      </c>
      <c r="K51" s="8">
        <v>17</v>
      </c>
      <c r="L51" s="8">
        <v>17</v>
      </c>
      <c r="M51" s="8">
        <v>17</v>
      </c>
      <c r="N51" s="8">
        <v>17</v>
      </c>
    </row>
    <row r="52" spans="1:14" ht="13.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13.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3.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3.5" customHeight="1" x14ac:dyDescent="0.2">
      <c r="A55" s="23" t="s">
        <v>53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1:14" ht="13.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60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s="16" customFormat="1" ht="36.75" customHeight="1" x14ac:dyDescent="0.2">
      <c r="C58" s="19" t="s">
        <v>48</v>
      </c>
      <c r="D58" s="19"/>
      <c r="E58" s="19"/>
      <c r="F58" s="19"/>
      <c r="G58" s="19"/>
      <c r="H58" s="19"/>
      <c r="I58" s="19"/>
      <c r="J58" s="19"/>
    </row>
    <row r="59" spans="1:14" s="16" customFormat="1" ht="1.5" customHeight="1" x14ac:dyDescent="0.2"/>
    <row r="60" spans="1:14" s="17" customFormat="1" ht="16.5" x14ac:dyDescent="0.2">
      <c r="A60" s="18" t="s">
        <v>49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s="17" customFormat="1" ht="4.5" customHeight="1" x14ac:dyDescent="0.2"/>
    <row r="62" spans="1:14" s="17" customFormat="1" ht="12.75" customHeight="1" x14ac:dyDescent="0.2">
      <c r="A62" s="18" t="s">
        <v>42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</sheetData>
  <mergeCells count="13">
    <mergeCell ref="A60:N60"/>
    <mergeCell ref="A62:N62"/>
    <mergeCell ref="C58:J58"/>
    <mergeCell ref="A1:E1"/>
    <mergeCell ref="A2:E2"/>
    <mergeCell ref="A5:N5"/>
    <mergeCell ref="A7:A8"/>
    <mergeCell ref="B7:B8"/>
    <mergeCell ref="C7:E7"/>
    <mergeCell ref="F7:H7"/>
    <mergeCell ref="I7:K7"/>
    <mergeCell ref="L7:N7"/>
    <mergeCell ref="A55:N55"/>
  </mergeCells>
  <pageMargins left="0.42" right="0.4" top="0.17" bottom="1" header="0.17" footer="0.5"/>
  <pageSetup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төсөв 2015</vt:lpstr>
    </vt:vector>
  </TitlesOfParts>
  <Company>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Settings</dc:creator>
  <cp:lastModifiedBy>dell</cp:lastModifiedBy>
  <cp:lastPrinted>2014-12-22T17:06:52Z</cp:lastPrinted>
  <dcterms:created xsi:type="dcterms:W3CDTF">2009-01-30T03:04:29Z</dcterms:created>
  <dcterms:modified xsi:type="dcterms:W3CDTF">2014-12-31T19:27:02Z</dcterms:modified>
</cp:coreProperties>
</file>